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updateLinks="never"/>
  <bookViews>
    <workbookView xWindow="0" yWindow="0" windowWidth="27420" windowHeight="10905" tabRatio="785"/>
  </bookViews>
  <sheets>
    <sheet name="管理データ原紙" sheetId="14" r:id="rId1"/>
    <sheet name="雇用契約書〔深夜社員(甲)用〕A4両面" sheetId="15" state="hidden" r:id="rId2"/>
    <sheet name="雇用契約書〔社員(甲)用〕A4両面" sheetId="6" state="hidden" r:id="rId3"/>
    <sheet name="雇用契約書〔社員(乙)用〕A3両面" sheetId="5" r:id="rId4"/>
    <sheet name="記入例、社員（乙）" sheetId="10" r:id="rId5"/>
    <sheet name="無期転換申込書 社員乙 " sheetId="12" r:id="rId6"/>
    <sheet name="労働条件変更通知書" sheetId="13" r:id="rId7"/>
    <sheet name="リスト甲、このシートは削除しないで下さい" sheetId="7" state="hidden" r:id="rId8"/>
    <sheet name="リスト乙、このシートは削除しないで下さい" sheetId="4" state="hidden" r:id="rId9"/>
  </sheets>
  <externalReferences>
    <externalReference r:id="rId10"/>
  </externalReferences>
  <definedNames>
    <definedName name="_xlnm._FilterDatabase" localSheetId="2" hidden="1">'雇用契約書〔社員(甲)用〕A4両面'!$B$142:$AI$165</definedName>
    <definedName name="_xlnm._FilterDatabase" localSheetId="1" hidden="1">'雇用契約書〔深夜社員(甲)用〕A4両面'!$B$142:$AI$165</definedName>
    <definedName name="_xlnm.Print_Area" localSheetId="4">'記入例、社員（乙）'!$A$1:$CB$169</definedName>
    <definedName name="_xlnm.Print_Area" localSheetId="3">'雇用契約書〔社員(乙)用〕A3両面'!$A$1:$CD$169</definedName>
    <definedName name="_xlnm.Print_Area" localSheetId="2">'雇用契約書〔社員(甲)用〕A4両面'!$A$1:$AN$243</definedName>
    <definedName name="_xlnm.Print_Area" localSheetId="1">'雇用契約書〔深夜社員(甲)用〕A4両面'!$A$1:$AN$243</definedName>
    <definedName name="_xlnm.Print_Area" localSheetId="5">'無期転換申込書 社員乙 '!$A$1:$K$58</definedName>
    <definedName name="_xlnm.Print_Area" localSheetId="6">労働条件変更通知書!$A$1:$AI$64</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27" i="14"/>
  <c r="BC11" l="1"/>
  <c r="BC10"/>
  <c r="BC12"/>
  <c r="BC13"/>
  <c r="BC14"/>
  <c r="BC15"/>
  <c r="BC16"/>
  <c r="BC17"/>
  <c r="BC18"/>
  <c r="BC19"/>
  <c r="BC20"/>
  <c r="BC21"/>
  <c r="BC22"/>
  <c r="BC23"/>
  <c r="BC24"/>
  <c r="BC25"/>
  <c r="BC26"/>
  <c r="BC28"/>
  <c r="BC30"/>
  <c r="J81" i="5" l="1"/>
  <c r="G19" l="1"/>
  <c r="C21"/>
  <c r="BC39" i="14" l="1"/>
  <c r="BC38"/>
  <c r="BC37"/>
  <c r="BC36"/>
  <c r="BC35"/>
  <c r="BC34"/>
  <c r="BC33"/>
  <c r="BC32"/>
  <c r="BC31"/>
  <c r="BC29"/>
  <c r="BC53"/>
  <c r="BC52"/>
  <c r="BC51"/>
  <c r="BC50"/>
  <c r="BC49"/>
  <c r="BC48"/>
  <c r="BC47"/>
  <c r="BC46"/>
  <c r="BC45"/>
  <c r="BC44"/>
  <c r="BC43"/>
  <c r="BC42"/>
  <c r="BC41"/>
  <c r="BC40"/>
  <c r="BC65"/>
  <c r="BC64"/>
  <c r="BC63"/>
  <c r="BC62"/>
  <c r="BC61"/>
  <c r="BC60"/>
  <c r="BC59"/>
  <c r="BC85"/>
  <c r="BC84"/>
  <c r="BC83"/>
  <c r="BC82"/>
  <c r="BC81"/>
  <c r="BC80"/>
  <c r="BC79"/>
  <c r="BC93"/>
  <c r="BC92"/>
  <c r="BC91"/>
  <c r="BC90"/>
  <c r="BC101"/>
  <c r="BC100"/>
  <c r="BC99"/>
  <c r="BC98"/>
  <c r="BC97"/>
  <c r="BC96"/>
  <c r="BC95"/>
  <c r="BC94"/>
  <c r="BC89"/>
  <c r="BC88"/>
  <c r="BC87"/>
  <c r="BC86"/>
  <c r="BC78"/>
  <c r="BC77"/>
  <c r="BC76"/>
  <c r="BC75"/>
  <c r="BC74"/>
  <c r="BC73"/>
  <c r="BC72"/>
  <c r="BC71"/>
  <c r="BC70"/>
  <c r="BC69"/>
  <c r="BC68"/>
  <c r="BC67"/>
  <c r="BC66"/>
  <c r="BC58"/>
  <c r="BC57"/>
  <c r="BC56"/>
  <c r="BC55"/>
  <c r="BC54"/>
  <c r="J100" i="5" l="1"/>
  <c r="AC61"/>
  <c r="G11"/>
  <c r="BF69"/>
  <c r="C22" i="6"/>
  <c r="G14"/>
  <c r="W26"/>
  <c r="Y17"/>
  <c r="M195" i="15" l="1"/>
  <c r="AJ171"/>
  <c r="AA171"/>
  <c r="R171"/>
  <c r="H171"/>
  <c r="X154"/>
  <c r="M154"/>
  <c r="AD137"/>
  <c r="AD134"/>
  <c r="W134"/>
  <c r="N134"/>
  <c r="AD131"/>
  <c r="W131"/>
  <c r="AD128"/>
  <c r="W128"/>
  <c r="AD125"/>
  <c r="W125"/>
  <c r="N125"/>
  <c r="O122"/>
  <c r="I125" s="1"/>
  <c r="J95"/>
  <c r="O92"/>
  <c r="J88"/>
  <c r="S85"/>
  <c r="I85"/>
  <c r="AD81"/>
  <c r="J78"/>
  <c r="S75"/>
  <c r="I75"/>
  <c r="AB68"/>
  <c r="I68"/>
  <c r="AC60"/>
  <c r="Z60"/>
  <c r="W60"/>
  <c r="U60"/>
  <c r="Q60"/>
  <c r="N60"/>
  <c r="K60"/>
  <c r="I60"/>
  <c r="AU52"/>
  <c r="W49"/>
  <c r="G179" s="1"/>
  <c r="Q46"/>
  <c r="N46"/>
  <c r="K46"/>
  <c r="I46"/>
  <c r="AS41"/>
  <c r="AS39"/>
  <c r="AS37"/>
  <c r="AS35"/>
  <c r="AS33"/>
  <c r="AS31"/>
  <c r="AS29"/>
  <c r="AS27"/>
  <c r="W26"/>
  <c r="AS25"/>
  <c r="AS23"/>
  <c r="C22"/>
  <c r="K20"/>
  <c r="G20"/>
  <c r="V18"/>
  <c r="AE17"/>
  <c r="AB17"/>
  <c r="Y17"/>
  <c r="R17"/>
  <c r="G14"/>
  <c r="G12"/>
  <c r="AH11"/>
  <c r="AJ11" s="1"/>
  <c r="AD179" l="1"/>
  <c r="O52"/>
  <c r="U57" i="5"/>
  <c r="AH11" i="6" l="1"/>
  <c r="AJ11" s="1"/>
  <c r="AH6" i="5"/>
  <c r="N134" i="6" l="1"/>
  <c r="AD137"/>
  <c r="AD134"/>
  <c r="W131"/>
  <c r="AD131"/>
  <c r="AD128"/>
  <c r="AD125"/>
  <c r="W128"/>
  <c r="W125"/>
  <c r="N125"/>
  <c r="BM4" i="5"/>
  <c r="BM7"/>
  <c r="BM10"/>
  <c r="BT16"/>
  <c r="BT13"/>
  <c r="BT10"/>
  <c r="BT7"/>
  <c r="BT4"/>
  <c r="BD13"/>
  <c r="BD10"/>
  <c r="BD7"/>
  <c r="BD4"/>
  <c r="AB68" i="6" l="1"/>
  <c r="AB69" i="5"/>
  <c r="I68" i="6"/>
  <c r="I69" i="5"/>
  <c r="M195" i="6" l="1"/>
  <c r="AJ171"/>
  <c r="BF47" i="5"/>
  <c r="AA171" i="6"/>
  <c r="BY44" i="5"/>
  <c r="R171" i="6"/>
  <c r="BP44" i="5"/>
  <c r="H171" i="6"/>
  <c r="BF44" i="5"/>
  <c r="X154" i="6"/>
  <c r="BP31" i="5"/>
  <c r="M154" i="6"/>
  <c r="BF31" i="5"/>
  <c r="W134" i="6"/>
  <c r="O122"/>
  <c r="BE1" i="5"/>
  <c r="J95" i="6"/>
  <c r="O92"/>
  <c r="J88"/>
  <c r="S85"/>
  <c r="I85"/>
  <c r="AD81"/>
  <c r="J78"/>
  <c r="V53" i="5"/>
  <c r="Z61"/>
  <c r="W61"/>
  <c r="U61"/>
  <c r="AC57"/>
  <c r="Z57"/>
  <c r="W57"/>
  <c r="Q61"/>
  <c r="N61"/>
  <c r="I61"/>
  <c r="I57"/>
  <c r="K61"/>
  <c r="W25"/>
  <c r="BO53" l="1"/>
  <c r="BM13"/>
  <c r="AC117"/>
  <c r="X108"/>
  <c r="J92"/>
  <c r="O97"/>
  <c r="I89"/>
  <c r="S89"/>
  <c r="K57"/>
  <c r="AD84"/>
  <c r="S78"/>
  <c r="I78"/>
  <c r="P84"/>
  <c r="S75" i="6"/>
  <c r="I75"/>
  <c r="Q57" i="5" l="1"/>
  <c r="N57"/>
  <c r="Q49"/>
  <c r="N49"/>
  <c r="K49"/>
  <c r="I49"/>
  <c r="AE16"/>
  <c r="AB16"/>
  <c r="Y16"/>
  <c r="AZ53" s="1"/>
  <c r="V17"/>
  <c r="V18" i="6"/>
  <c r="Q16" i="5"/>
  <c r="R17" i="6"/>
  <c r="G13" i="5"/>
  <c r="G12" i="6"/>
  <c r="Q46"/>
  <c r="N46"/>
  <c r="K46"/>
  <c r="I46"/>
  <c r="U60"/>
  <c r="W60"/>
  <c r="AC60"/>
  <c r="Z60"/>
  <c r="I60"/>
  <c r="K60"/>
  <c r="Q60"/>
  <c r="N60"/>
  <c r="W49"/>
  <c r="AE17"/>
  <c r="AB17"/>
  <c r="G20"/>
  <c r="K20"/>
  <c r="AD38" i="13" l="1"/>
  <c r="AF55" l="1"/>
  <c r="AF53"/>
  <c r="AF51"/>
  <c r="R51"/>
  <c r="R53"/>
  <c r="R55"/>
  <c r="AS41" i="6" l="1"/>
  <c r="AS39"/>
  <c r="AS37"/>
  <c r="AS35"/>
  <c r="AS33"/>
  <c r="AS31"/>
  <c r="AS29"/>
  <c r="AS27"/>
  <c r="AS25"/>
  <c r="AS23"/>
  <c r="B32" i="13"/>
  <c r="BS53" i="5"/>
  <c r="AU52" i="6"/>
  <c r="O52"/>
  <c r="A61" i="5" l="1"/>
  <c r="B13" i="13" l="1"/>
  <c r="B16"/>
  <c r="B20"/>
  <c r="B27"/>
  <c r="B38"/>
  <c r="B48"/>
  <c r="B57"/>
  <c r="B10" l="1"/>
  <c r="A57" i="5" l="1"/>
  <c r="A49" i="4" l="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179" i="6" l="1"/>
  <c r="AD179"/>
  <c r="I125"/>
</calcChain>
</file>

<file path=xl/comments1.xml><?xml version="1.0" encoding="utf-8"?>
<comments xmlns="http://schemas.openxmlformats.org/spreadsheetml/2006/main">
  <authors>
    <author>R-Takahashi</author>
    <author>T-Ichiyoshi</author>
  </authors>
  <commentList>
    <comment ref="AH11" authorId="0">
      <text>
        <r>
          <rPr>
            <b/>
            <sz val="9"/>
            <color indexed="81"/>
            <rFont val="ＭＳ Ｐゴシック"/>
            <family val="3"/>
            <charset val="128"/>
          </rPr>
          <t>定年再雇用の場合のみ記載
　定年前の契約＝初回（記載しない）
　60歳更新＝第１回
　61歳更新＝第２回
　62歳更新＝第３回
　63歳更新＝第４回
　64歳更新＝第５回
（65歳更新＝第６回ただし社員乙）</t>
        </r>
      </text>
    </comment>
    <comment ref="V18" authorId="1">
      <text>
        <r>
          <rPr>
            <b/>
            <sz val="9"/>
            <color indexed="81"/>
            <rFont val="ＭＳ Ｐゴシック"/>
            <family val="3"/>
            <charset val="128"/>
          </rPr>
          <t>和暦</t>
        </r>
      </text>
    </comment>
    <comment ref="W49" authorId="1">
      <text>
        <r>
          <rPr>
            <b/>
            <sz val="9"/>
            <color indexed="81"/>
            <rFont val="ＭＳ Ｐゴシック"/>
            <family val="3"/>
            <charset val="128"/>
          </rPr>
          <t>社員 または　再雇用者(定年から)</t>
        </r>
      </text>
    </comment>
    <comment ref="P81" authorId="0">
      <text>
        <r>
          <rPr>
            <b/>
            <sz val="9"/>
            <color indexed="81"/>
            <rFont val="ＭＳ Ｐゴシック"/>
            <family val="3"/>
            <charset val="128"/>
          </rPr>
          <t>社員甲は40時間のみ</t>
        </r>
      </text>
    </comment>
    <comment ref="J88" authorId="1">
      <text>
        <r>
          <rPr>
            <b/>
            <sz val="9"/>
            <color indexed="81"/>
            <rFont val="ＭＳ Ｐゴシック"/>
            <family val="3"/>
            <charset val="128"/>
          </rPr>
          <t>休憩時</t>
        </r>
      </text>
    </comment>
  </commentList>
</comments>
</file>

<file path=xl/comments2.xml><?xml version="1.0" encoding="utf-8"?>
<comments xmlns="http://schemas.openxmlformats.org/spreadsheetml/2006/main">
  <authors>
    <author>R-Takahashi</author>
    <author>T-Ichiyoshi</author>
  </authors>
  <commentList>
    <comment ref="AH11" authorId="0">
      <text>
        <r>
          <rPr>
            <b/>
            <sz val="9"/>
            <color indexed="81"/>
            <rFont val="ＭＳ Ｐゴシック"/>
            <family val="3"/>
            <charset val="128"/>
          </rPr>
          <t>定年再雇用の場合のみ記載
　定年前の契約＝初回（記載しない）
　60歳更新＝第１回
　61歳更新＝第２回
　62歳更新＝第３回
　63歳更新＝第４回
　64歳更新＝第５回
（65歳更新＝第６回ただし社員乙）</t>
        </r>
      </text>
    </comment>
    <comment ref="V18" authorId="1">
      <text>
        <r>
          <rPr>
            <b/>
            <sz val="9"/>
            <color indexed="81"/>
            <rFont val="ＭＳ Ｐゴシック"/>
            <family val="3"/>
            <charset val="128"/>
          </rPr>
          <t>和暦</t>
        </r>
      </text>
    </comment>
    <comment ref="W49" authorId="1">
      <text>
        <r>
          <rPr>
            <b/>
            <sz val="9"/>
            <color indexed="81"/>
            <rFont val="ＭＳ Ｐゴシック"/>
            <family val="3"/>
            <charset val="128"/>
          </rPr>
          <t>社員 または　再雇用者(定年から)</t>
        </r>
      </text>
    </comment>
    <comment ref="P81" authorId="0">
      <text>
        <r>
          <rPr>
            <b/>
            <sz val="9"/>
            <color indexed="81"/>
            <rFont val="ＭＳ Ｐゴシック"/>
            <family val="3"/>
            <charset val="128"/>
          </rPr>
          <t>社員甲は40時間のみ</t>
        </r>
      </text>
    </comment>
    <comment ref="J88" authorId="1">
      <text>
        <r>
          <rPr>
            <b/>
            <sz val="9"/>
            <color indexed="81"/>
            <rFont val="ＭＳ Ｐゴシック"/>
            <family val="3"/>
            <charset val="128"/>
          </rPr>
          <t>休憩時</t>
        </r>
      </text>
    </comment>
  </commentList>
</comments>
</file>

<file path=xl/comments3.xml><?xml version="1.0" encoding="utf-8"?>
<comments xmlns="http://schemas.openxmlformats.org/spreadsheetml/2006/main">
  <authors>
    <author>R-Takahashi</author>
  </authors>
  <commentList>
    <comment ref="U57" authorId="0">
      <text>
        <r>
          <rPr>
            <sz val="10"/>
            <color indexed="81"/>
            <rFont val="ＭＳ Ｐゴシック"/>
            <family val="3"/>
            <charset val="128"/>
          </rPr>
          <t>雇用満了日の「平成」を「無期」とすると項目名を「無期転換日」に変更します。
（セルの黄色は［ ］年を入力すると消えます）</t>
        </r>
      </text>
    </comment>
  </commentList>
</comments>
</file>

<file path=xl/comments4.xml><?xml version="1.0" encoding="utf-8"?>
<comments xmlns="http://schemas.openxmlformats.org/spreadsheetml/2006/main">
  <authors>
    <author>T-Ichiyoshi</author>
  </authors>
  <commentList>
    <comment ref="BE1" authorId="0">
      <text>
        <r>
          <rPr>
            <b/>
            <sz val="9"/>
            <color indexed="81"/>
            <rFont val="ＭＳ Ｐゴシック"/>
            <family val="3"/>
            <charset val="128"/>
          </rPr>
          <t>「時給者」、「日給者」、「月給者」から選択する</t>
        </r>
      </text>
    </comment>
    <comment ref="AH6" authorId="0">
      <text>
        <r>
          <rPr>
            <b/>
            <sz val="9"/>
            <color indexed="81"/>
            <rFont val="ＭＳ Ｐゴシック"/>
            <family val="3"/>
            <charset val="128"/>
          </rPr>
          <t>二回目以降の契約の場合、
更新回数を記入する。
初回契約は「初回契約」、
その一年後の最初の契約更新が更新「1回目」</t>
        </r>
      </text>
    </comment>
    <comment ref="W53" authorId="0">
      <text>
        <r>
          <rPr>
            <b/>
            <sz val="9"/>
            <color indexed="81"/>
            <rFont val="ＭＳ Ｐゴシック"/>
            <family val="3"/>
            <charset val="128"/>
          </rPr>
          <t>社員区分：
「社員」と「ﾊﾟｰﾄﾀｲﾏｰ」のいずれかが選択できる。</t>
        </r>
      </text>
    </comment>
    <comment ref="BF69" authorId="0">
      <text>
        <r>
          <rPr>
            <b/>
            <sz val="9"/>
            <color indexed="81"/>
            <rFont val="ＭＳ Ｐゴシック"/>
            <family val="3"/>
            <charset val="128"/>
          </rPr>
          <t>更新の有無：
「自動的に更新する」、
「更新する場合がありえる」、
「更新しない」
から選択する</t>
        </r>
      </text>
    </comment>
    <comment ref="I81" authorId="0">
      <text>
        <r>
          <rPr>
            <b/>
            <sz val="9"/>
            <color indexed="81"/>
            <rFont val="ＭＳ Ｐゴシック"/>
            <family val="3"/>
            <charset val="128"/>
          </rPr>
          <t>勤務時間：
（空欄）、「別添の勤務予定表による」、「その他：」から選択できる</t>
        </r>
      </text>
    </comment>
    <comment ref="J92" authorId="0">
      <text>
        <r>
          <rPr>
            <b/>
            <sz val="9"/>
            <color indexed="81"/>
            <rFont val="ＭＳ Ｐゴシック"/>
            <family val="3"/>
            <charset val="128"/>
          </rPr>
          <t>休憩時間：
（空欄）、「なし」、「別添の勤務表による」、「その他：」から選択できる</t>
        </r>
      </text>
    </comment>
    <comment ref="J100" authorId="0">
      <text>
        <r>
          <rPr>
            <b/>
            <sz val="9"/>
            <color indexed="81"/>
            <rFont val="ＭＳ Ｐゴシック"/>
            <family val="3"/>
            <charset val="128"/>
          </rPr>
          <t>休日：
（空欄）、「別添の勤務予定表による」、「その他：」から選択できる</t>
        </r>
      </text>
    </comment>
    <comment ref="AC111" authorId="0">
      <text>
        <r>
          <rPr>
            <b/>
            <sz val="9"/>
            <color indexed="81"/>
            <rFont val="ＭＳ Ｐゴシック"/>
            <family val="3"/>
            <charset val="128"/>
          </rPr>
          <t>休暇１：
「なし」、「無給」、「有給」から選択する</t>
        </r>
        <r>
          <rPr>
            <sz val="9"/>
            <color indexed="81"/>
            <rFont val="ＭＳ Ｐゴシック"/>
            <family val="3"/>
            <charset val="128"/>
          </rPr>
          <t xml:space="preserve">
</t>
        </r>
      </text>
    </comment>
    <comment ref="AC117" authorId="0">
      <text>
        <r>
          <rPr>
            <b/>
            <sz val="9"/>
            <color indexed="81"/>
            <rFont val="ＭＳ Ｐゴシック"/>
            <family val="3"/>
            <charset val="128"/>
          </rPr>
          <t>休暇２：
「有給（減額）」、「無給」から選択する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<sst xmlns="http://schemas.openxmlformats.org/spreadsheetml/2006/main" count="1449" uniqueCount="581">
  <si>
    <t>■ 賃金</t>
    <rPh sb="2" eb="4">
      <t>チンギン</t>
    </rPh>
    <phoneticPr fontId="2"/>
  </si>
  <si>
    <t>適用賃金規程〔</t>
    <rPh sb="0" eb="2">
      <t>テキヨウ</t>
    </rPh>
    <rPh sb="2" eb="4">
      <t>チンギン</t>
    </rPh>
    <rPh sb="4" eb="6">
      <t>キテイ</t>
    </rPh>
    <phoneticPr fontId="2"/>
  </si>
  <si>
    <t>〕</t>
    <phoneticPr fontId="2"/>
  </si>
  <si>
    <t>基本給</t>
    <rPh sb="0" eb="3">
      <t>キホンキュウ</t>
    </rPh>
    <phoneticPr fontId="2"/>
  </si>
  <si>
    <t>月給</t>
    <rPh sb="0" eb="2">
      <t>ゲッキュウ</t>
    </rPh>
    <phoneticPr fontId="2"/>
  </si>
  <si>
    <t>円</t>
    <rPh sb="0" eb="1">
      <t>エン</t>
    </rPh>
    <phoneticPr fontId="2"/>
  </si>
  <si>
    <t>諸手当</t>
    <rPh sb="0" eb="3">
      <t>ショテアテ</t>
    </rPh>
    <phoneticPr fontId="2"/>
  </si>
  <si>
    <t>手当</t>
    <rPh sb="0" eb="2">
      <t>テア</t>
    </rPh>
    <phoneticPr fontId="2"/>
  </si>
  <si>
    <t>日給</t>
    <rPh sb="0" eb="2">
      <t>ニッキュウ</t>
    </rPh>
    <phoneticPr fontId="2"/>
  </si>
  <si>
    <t>フリガナ</t>
    <phoneticPr fontId="2"/>
  </si>
  <si>
    <t>時給</t>
    <rPh sb="0" eb="2">
      <t>ジキュウ</t>
    </rPh>
    <phoneticPr fontId="2"/>
  </si>
  <si>
    <t>社員番号</t>
    <rPh sb="0" eb="2">
      <t>シャイン</t>
    </rPh>
    <rPh sb="2" eb="4">
      <t>バンゴウ</t>
    </rPh>
    <phoneticPr fontId="2"/>
  </si>
  <si>
    <t>従業員氏名</t>
    <rPh sb="3" eb="4">
      <t>ウジ</t>
    </rPh>
    <rPh sb="4" eb="5">
      <t>メイ</t>
    </rPh>
    <phoneticPr fontId="2"/>
  </si>
  <si>
    <t>通勤手当</t>
    <rPh sb="0" eb="2">
      <t>ツウキン</t>
    </rPh>
    <rPh sb="2" eb="4">
      <t>テアテ</t>
    </rPh>
    <phoneticPr fontId="2"/>
  </si>
  <si>
    <t>円迄</t>
    <rPh sb="0" eb="1">
      <t>エン</t>
    </rPh>
    <rPh sb="1" eb="2">
      <t>マデ</t>
    </rPh>
    <phoneticPr fontId="2"/>
  </si>
  <si>
    <t>〔</t>
    <phoneticPr fontId="2"/>
  </si>
  <si>
    <t>〕</t>
    <phoneticPr fontId="2"/>
  </si>
  <si>
    <t>女</t>
    <rPh sb="0" eb="1">
      <t>オンナ</t>
    </rPh>
    <phoneticPr fontId="2"/>
  </si>
  <si>
    <t>〕</t>
    <phoneticPr fontId="2"/>
  </si>
  <si>
    <t>生年月日</t>
    <rPh sb="0" eb="2">
      <t>セイネン</t>
    </rPh>
    <rPh sb="2" eb="4">
      <t>ガッピ</t>
    </rPh>
    <phoneticPr fontId="2"/>
  </si>
  <si>
    <t>年</t>
    <rPh sb="0" eb="1">
      <t>ネン</t>
    </rPh>
    <phoneticPr fontId="2"/>
  </si>
  <si>
    <t>日</t>
    <rPh sb="0" eb="1">
      <t>ニチ</t>
    </rPh>
    <phoneticPr fontId="2"/>
  </si>
  <si>
    <t>1．割増賃金率</t>
    <rPh sb="2" eb="4">
      <t>ワリマシ</t>
    </rPh>
    <rPh sb="4" eb="6">
      <t>チンギン</t>
    </rPh>
    <rPh sb="6" eb="7">
      <t>リツ</t>
    </rPh>
    <phoneticPr fontId="2"/>
  </si>
  <si>
    <t>イ．時間外勤務</t>
    <rPh sb="2" eb="5">
      <t>ジカンガイ</t>
    </rPh>
    <rPh sb="5" eb="7">
      <t>キンム</t>
    </rPh>
    <phoneticPr fontId="2"/>
  </si>
  <si>
    <t>：</t>
    <phoneticPr fontId="2"/>
  </si>
  <si>
    <t>法定労働時間を超えた勤務および法定外休日の勤務が</t>
    <phoneticPr fontId="2"/>
  </si>
  <si>
    <t>現住所</t>
    <rPh sb="0" eb="3">
      <t>ゲンジュウショ</t>
    </rPh>
    <phoneticPr fontId="2"/>
  </si>
  <si>
    <t>〒</t>
    <phoneticPr fontId="2"/>
  </si>
  <si>
    <t>-</t>
    <phoneticPr fontId="2"/>
  </si>
  <si>
    <t>ロ．法定休日勤務</t>
    <rPh sb="2" eb="4">
      <t>ホウテイ</t>
    </rPh>
    <rPh sb="4" eb="6">
      <t>キュウジツ</t>
    </rPh>
    <rPh sb="6" eb="8">
      <t>キンム</t>
    </rPh>
    <phoneticPr fontId="2"/>
  </si>
  <si>
    <t>（３５）</t>
    <phoneticPr fontId="2"/>
  </si>
  <si>
    <t>％</t>
    <phoneticPr fontId="2"/>
  </si>
  <si>
    <t>ハ．深夜勤務</t>
  </si>
  <si>
    <t>（２５）</t>
    <phoneticPr fontId="2"/>
  </si>
  <si>
    <t>℡</t>
    <phoneticPr fontId="2"/>
  </si>
  <si>
    <t>―</t>
    <phoneticPr fontId="2"/>
  </si>
  <si>
    <t>２．諸取扱</t>
    <rPh sb="2" eb="3">
      <t>ショ</t>
    </rPh>
    <rPh sb="3" eb="4">
      <t>ト</t>
    </rPh>
    <rPh sb="4" eb="5">
      <t>アツカ</t>
    </rPh>
    <phoneticPr fontId="2"/>
  </si>
  <si>
    <t>:</t>
    <phoneticPr fontId="2"/>
  </si>
  <si>
    <t>昇給</t>
    <phoneticPr fontId="2"/>
  </si>
  <si>
    <t>〔</t>
    <phoneticPr fontId="2"/>
  </si>
  <si>
    <t>：</t>
    <phoneticPr fontId="2"/>
  </si>
  <si>
    <t>賞与</t>
    <rPh sb="0" eb="2">
      <t>ショウヨ</t>
    </rPh>
    <phoneticPr fontId="2"/>
  </si>
  <si>
    <t>３．賃金締切日</t>
    <phoneticPr fontId="2"/>
  </si>
  <si>
    <t>前月１１日から当月１０日</t>
  </si>
  <si>
    <t>４．賃金支払日</t>
    <phoneticPr fontId="2"/>
  </si>
  <si>
    <t>契　約　内　容</t>
  </si>
  <si>
    <t>■　社会保険加入：健康保険</t>
    <rPh sb="2" eb="4">
      <t>シャカイ</t>
    </rPh>
    <rPh sb="4" eb="6">
      <t>ホケン</t>
    </rPh>
    <rPh sb="6" eb="8">
      <t>カニュウ</t>
    </rPh>
    <phoneticPr fontId="2"/>
  </si>
  <si>
    <t>/  厚生年金保険</t>
    <phoneticPr fontId="2"/>
  </si>
  <si>
    <t>/  雇用保険</t>
    <phoneticPr fontId="2"/>
  </si>
  <si>
    <t>■ 採用年月日　：</t>
    <rPh sb="2" eb="4">
      <t>サイヨウ</t>
    </rPh>
    <rPh sb="4" eb="7">
      <t>ネンガッピ</t>
    </rPh>
    <phoneticPr fontId="2"/>
  </si>
  <si>
    <t>月</t>
    <rPh sb="0" eb="1">
      <t>ガツ</t>
    </rPh>
    <phoneticPr fontId="2"/>
  </si>
  <si>
    <t>～</t>
    <phoneticPr fontId="2"/>
  </si>
  <si>
    <t>■　退職に関する事項</t>
    <rPh sb="2" eb="4">
      <t>タイショク</t>
    </rPh>
    <rPh sb="5" eb="6">
      <t>カン</t>
    </rPh>
    <rPh sb="8" eb="10">
      <t>ジコウ</t>
    </rPh>
    <phoneticPr fontId="2"/>
  </si>
  <si>
    <t>■ 従業員の区分：</t>
    <rPh sb="2" eb="5">
      <t>ジュウギョウイン</t>
    </rPh>
    <rPh sb="6" eb="8">
      <t>クブン</t>
    </rPh>
    <phoneticPr fontId="2"/>
  </si>
  <si>
    <t>〕</t>
    <phoneticPr fontId="2"/>
  </si>
  <si>
    <t>１．再雇用限度年齢：</t>
    <phoneticPr fontId="2"/>
  </si>
  <si>
    <t>（満</t>
    <phoneticPr fontId="2"/>
  </si>
  <si>
    <t>）才</t>
    <phoneticPr fontId="2"/>
  </si>
  <si>
    <t>■ 雇用期間　　：</t>
    <rPh sb="2" eb="4">
      <t>コヨウ</t>
    </rPh>
    <rPh sb="4" eb="6">
      <t>キカン</t>
    </rPh>
    <phoneticPr fontId="2"/>
  </si>
  <si>
    <t>■ 試用期間　　：</t>
    <rPh sb="2" eb="4">
      <t>シヨウ</t>
    </rPh>
    <rPh sb="4" eb="6">
      <t>キカン</t>
    </rPh>
    <phoneticPr fontId="2"/>
  </si>
  <si>
    <t>３．退職金：　無</t>
    <rPh sb="2" eb="5">
      <t>タイショクキン</t>
    </rPh>
    <rPh sb="7" eb="8">
      <t>ナシ</t>
    </rPh>
    <phoneticPr fontId="2"/>
  </si>
  <si>
    <t>４．解雇の事由及び手続き</t>
    <phoneticPr fontId="2"/>
  </si>
  <si>
    <t>詳細は、社員就業規則乙第8条、第16条～第18条、第52条、第54条</t>
    <phoneticPr fontId="2"/>
  </si>
  <si>
    <t>■ 就業の場所　：　　　　　　　　　　　　　　　</t>
    <rPh sb="2" eb="4">
      <t>シュウギョウ</t>
    </rPh>
    <rPh sb="5" eb="7">
      <t>バショ</t>
    </rPh>
    <phoneticPr fontId="2"/>
  </si>
  <si>
    <t>■　更新の有無</t>
    <rPh sb="2" eb="4">
      <t>コウシン</t>
    </rPh>
    <rPh sb="5" eb="7">
      <t>ウム</t>
    </rPh>
    <phoneticPr fontId="2"/>
  </si>
  <si>
    <t>■ 勤務時間</t>
    <rPh sb="2" eb="4">
      <t>キンム</t>
    </rPh>
    <rPh sb="4" eb="6">
      <t>ジカン</t>
    </rPh>
    <phoneticPr fontId="2"/>
  </si>
  <si>
    <t>１．</t>
    <phoneticPr fontId="2"/>
  </si>
  <si>
    <t>時</t>
    <rPh sb="0" eb="1">
      <t>トキ</t>
    </rPh>
    <phoneticPr fontId="2"/>
  </si>
  <si>
    <t>分</t>
    <rPh sb="0" eb="1">
      <t>フン</t>
    </rPh>
    <phoneticPr fontId="2"/>
  </si>
  <si>
    <t>～</t>
    <phoneticPr fontId="2"/>
  </si>
  <si>
    <t>１．　契約の更新の有無</t>
    <rPh sb="3" eb="5">
      <t>ケイヤク</t>
    </rPh>
    <rPh sb="6" eb="8">
      <t>コウシン</t>
    </rPh>
    <rPh sb="9" eb="11">
      <t>ウム</t>
    </rPh>
    <phoneticPr fontId="2"/>
  </si>
  <si>
    <t>：</t>
    <phoneticPr fontId="2"/>
  </si>
  <si>
    <t>〔</t>
    <phoneticPr fontId="2"/>
  </si>
  <si>
    <t>〕</t>
    <phoneticPr fontId="2"/>
  </si>
  <si>
    <t>２．</t>
  </si>
  <si>
    <t>３．</t>
  </si>
  <si>
    <t>・契約期間満了時の業務量　　　・従事している業務の進捗状況</t>
    <rPh sb="1" eb="3">
      <t>ケイヤク</t>
    </rPh>
    <rPh sb="3" eb="5">
      <t>キカン</t>
    </rPh>
    <rPh sb="5" eb="7">
      <t>マンリョウ</t>
    </rPh>
    <rPh sb="7" eb="8">
      <t>トキ</t>
    </rPh>
    <rPh sb="9" eb="12">
      <t>ギョウムリョウ</t>
    </rPh>
    <rPh sb="16" eb="18">
      <t>ジュウジ</t>
    </rPh>
    <rPh sb="22" eb="24">
      <t>ギョウム</t>
    </rPh>
    <rPh sb="25" eb="27">
      <t>シンチョク</t>
    </rPh>
    <rPh sb="27" eb="29">
      <t>ジョウキョウ</t>
    </rPh>
    <phoneticPr fontId="2"/>
  </si>
  <si>
    <t>一週間の労働時間</t>
    <rPh sb="0" eb="3">
      <t>イッシュウカン</t>
    </rPh>
    <rPh sb="4" eb="6">
      <t>ロウドウ</t>
    </rPh>
    <rPh sb="6" eb="8">
      <t>ジカン</t>
    </rPh>
    <phoneticPr fontId="2"/>
  </si>
  <si>
    <t>時間、</t>
    <rPh sb="0" eb="2">
      <t>ジカン</t>
    </rPh>
    <phoneticPr fontId="2"/>
  </si>
  <si>
    <t>一週間の労働の日数</t>
    <rPh sb="0" eb="3">
      <t>イッシュウカン</t>
    </rPh>
    <rPh sb="4" eb="6">
      <t>ロウドウ</t>
    </rPh>
    <rPh sb="7" eb="9">
      <t>ニッスウ</t>
    </rPh>
    <phoneticPr fontId="2"/>
  </si>
  <si>
    <t>■ 休憩時間</t>
    <rPh sb="2" eb="4">
      <t>キュウケイ</t>
    </rPh>
    <rPh sb="4" eb="6">
      <t>ジカン</t>
    </rPh>
    <phoneticPr fontId="2"/>
  </si>
  <si>
    <t>・その他　</t>
    <rPh sb="3" eb="4">
      <t>タ</t>
    </rPh>
    <phoneticPr fontId="2"/>
  </si>
  <si>
    <t>（</t>
    <phoneticPr fontId="2"/>
  </si>
  <si>
    <t>）</t>
    <phoneticPr fontId="2"/>
  </si>
  <si>
    <t>■ 休日</t>
    <rPh sb="2" eb="4">
      <t>キュウジツ</t>
    </rPh>
    <phoneticPr fontId="2"/>
  </si>
  <si>
    <t>１．</t>
    <phoneticPr fontId="2"/>
  </si>
  <si>
    <t>定例日　　</t>
    <rPh sb="0" eb="3">
      <t>テイレイビ</t>
    </rPh>
    <phoneticPr fontId="2"/>
  </si>
  <si>
    <t>曜日</t>
    <rPh sb="0" eb="2">
      <t>ヨウビ</t>
    </rPh>
    <phoneticPr fontId="2"/>
  </si>
  <si>
    <t>・国民の祝休日</t>
    <rPh sb="1" eb="3">
      <t>コクミン</t>
    </rPh>
    <rPh sb="4" eb="5">
      <t>シュク</t>
    </rPh>
    <rPh sb="5" eb="7">
      <t>キュウジツ</t>
    </rPh>
    <phoneticPr fontId="2"/>
  </si>
  <si>
    <t>・その他（</t>
    <rPh sb="3" eb="4">
      <t>タ</t>
    </rPh>
    <phoneticPr fontId="2"/>
  </si>
  <si>
    <t>）</t>
    <phoneticPr fontId="2"/>
  </si>
  <si>
    <t>有給</t>
    <rPh sb="0" eb="2">
      <t>ユウキュウ</t>
    </rPh>
    <phoneticPr fontId="2"/>
  </si>
  <si>
    <t>■　その他特記事項：</t>
    <rPh sb="4" eb="5">
      <t>タ</t>
    </rPh>
    <rPh sb="5" eb="7">
      <t>トッキ</t>
    </rPh>
    <rPh sb="7" eb="9">
      <t>ジコウ</t>
    </rPh>
    <phoneticPr fontId="2"/>
  </si>
  <si>
    <t>■ 休暇･休業</t>
    <rPh sb="2" eb="4">
      <t>キュウカ</t>
    </rPh>
    <rPh sb="5" eb="7">
      <t>キュウギョウ</t>
    </rPh>
    <phoneticPr fontId="2"/>
  </si>
  <si>
    <t>三幸株式会社</t>
    <rPh sb="0" eb="2">
      <t>サンコウ</t>
    </rPh>
    <rPh sb="2" eb="6">
      <t>カブシキガイシャ</t>
    </rPh>
    <phoneticPr fontId="2"/>
  </si>
  <si>
    <t>使用者　（甲）</t>
    <rPh sb="0" eb="3">
      <t>シヨウシャ</t>
    </rPh>
    <rPh sb="5" eb="6">
      <t>コウ</t>
    </rPh>
    <phoneticPr fontId="2"/>
  </si>
  <si>
    <t>その他の休暇</t>
    <rPh sb="2" eb="3">
      <t>タ</t>
    </rPh>
    <rPh sb="4" eb="6">
      <t>キュウカ</t>
    </rPh>
    <phoneticPr fontId="2"/>
  </si>
  <si>
    <r>
      <rPr>
        <sz val="6"/>
        <rFont val="ＭＳ 明朝"/>
        <family val="1"/>
        <charset val="128"/>
      </rPr>
      <t>・・・</t>
    </r>
    <r>
      <rPr>
        <sz val="11"/>
        <rFont val="ＭＳ 明朝"/>
        <family val="1"/>
        <charset val="128"/>
      </rPr>
      <t>　無給</t>
    </r>
    <rPh sb="4" eb="6">
      <t>ムキュウ</t>
    </rPh>
    <phoneticPr fontId="2"/>
  </si>
  <si>
    <t>休業</t>
    <rPh sb="0" eb="2">
      <t>キュウギョウ</t>
    </rPh>
    <phoneticPr fontId="2"/>
  </si>
  <si>
    <t>従業員　（乙）</t>
    <rPh sb="0" eb="3">
      <t>ジュウギョウイン</t>
    </rPh>
    <rPh sb="5" eb="6">
      <t>オツ</t>
    </rPh>
    <phoneticPr fontId="2"/>
  </si>
  <si>
    <t>部支店長</t>
    <rPh sb="0" eb="1">
      <t>ブ</t>
    </rPh>
    <rPh sb="1" eb="3">
      <t>シテン</t>
    </rPh>
    <rPh sb="3" eb="4">
      <t>チョウ</t>
    </rPh>
    <phoneticPr fontId="2"/>
  </si>
  <si>
    <t>室長・所長</t>
    <rPh sb="0" eb="1">
      <t>シツ</t>
    </rPh>
    <rPh sb="1" eb="2">
      <t>ナガ</t>
    </rPh>
    <rPh sb="3" eb="5">
      <t>ショチョウ</t>
    </rPh>
    <rPh sb="4" eb="5">
      <t>チョウ</t>
    </rPh>
    <phoneticPr fontId="2"/>
  </si>
  <si>
    <t>担　当</t>
    <rPh sb="0" eb="1">
      <t>タン</t>
    </rPh>
    <rPh sb="2" eb="3">
      <t>トウ</t>
    </rPh>
    <phoneticPr fontId="2"/>
  </si>
  <si>
    <t>給　与</t>
    <rPh sb="0" eb="1">
      <t>キュウ</t>
    </rPh>
    <rPh sb="2" eb="3">
      <t>クミ</t>
    </rPh>
    <phoneticPr fontId="2"/>
  </si>
  <si>
    <t>「短時間労働者の雇用管理の改善等に関する法律」の平成27年4月1日改正に伴う当社の</t>
    <phoneticPr fontId="2"/>
  </si>
  <si>
    <t>主な対応は下記の通りです。</t>
    <phoneticPr fontId="2"/>
  </si>
  <si>
    <t>記</t>
    <rPh sb="0" eb="1">
      <t>キ</t>
    </rPh>
    <phoneticPr fontId="2"/>
  </si>
  <si>
    <t>（通常の労働者への転換）第13条への対応</t>
    <phoneticPr fontId="2"/>
  </si>
  <si>
    <t>通常の労働者を募集する場合、その募集内容を既に採用している短時間労働者に周知</t>
    <phoneticPr fontId="2"/>
  </si>
  <si>
    <t>します。</t>
    <phoneticPr fontId="2"/>
  </si>
  <si>
    <t>２．</t>
    <phoneticPr fontId="2"/>
  </si>
  <si>
    <t>（事業主が講ずべき措置の内容等の説明）第14条への対応</t>
    <phoneticPr fontId="2"/>
  </si>
  <si>
    <t>短時間労働者への事業主としての説明は次の通りです。</t>
  </si>
  <si>
    <t>(1)</t>
    <phoneticPr fontId="2"/>
  </si>
  <si>
    <t>（差別的取扱い禁止）第9条について</t>
    <phoneticPr fontId="2"/>
  </si>
  <si>
    <t>通常の労働者は全国転勤（転居を伴う異動）がありますが、短時間労働者は地域限定</t>
    <phoneticPr fontId="2"/>
  </si>
  <si>
    <t>転勤（転居を伴わない異動）のみであり、転勤の範囲が異なります。</t>
    <phoneticPr fontId="2"/>
  </si>
  <si>
    <t>(2)</t>
    <phoneticPr fontId="2"/>
  </si>
  <si>
    <t>（賃金決定の方法）第10条について</t>
    <phoneticPr fontId="2"/>
  </si>
  <si>
    <t>時給者賃金規程における「基本給は時給とし、本人の経験およびスキル等を考慮して</t>
    <phoneticPr fontId="2"/>
  </si>
  <si>
    <t>（教育訓練の実施）第11条について</t>
    <phoneticPr fontId="2"/>
  </si>
  <si>
    <t>職務の内容・成果や意欲・技能や経験などに応じ、職務の遂行に必要な教育訓練は、</t>
    <phoneticPr fontId="2"/>
  </si>
  <si>
    <t>短時間労働者にも通常の労働者と同様に実施します。</t>
    <phoneticPr fontId="2"/>
  </si>
  <si>
    <t>（福利厚生施設の利用）第12条について</t>
    <phoneticPr fontId="2"/>
  </si>
  <si>
    <t>就労現場にある休憩室や更衣室は短時間労働者も通常の労働者と同様に使用するこ</t>
    <phoneticPr fontId="2"/>
  </si>
  <si>
    <t>とができます。</t>
    <phoneticPr fontId="2"/>
  </si>
  <si>
    <t>（通常の労働者への転換を推進するための措置）第13条について</t>
    <phoneticPr fontId="2"/>
  </si>
  <si>
    <t>通常の労働者を募集する場合は、その内容を当該募集に係る就労現場の掲示板等、</t>
    <phoneticPr fontId="2"/>
  </si>
  <si>
    <t>就労する誰もが見ることのできる場所に掲示し、既に採用している短時間労働者に</t>
    <rPh sb="7" eb="8">
      <t>ミ</t>
    </rPh>
    <phoneticPr fontId="2"/>
  </si>
  <si>
    <t>周知します。</t>
    <phoneticPr fontId="2"/>
  </si>
  <si>
    <t>３．</t>
    <phoneticPr fontId="2"/>
  </si>
  <si>
    <t>（相談のための体制の整備）第16条への対応</t>
    <phoneticPr fontId="2"/>
  </si>
  <si>
    <t>を明記しました。</t>
    <phoneticPr fontId="2"/>
  </si>
  <si>
    <t>昭和</t>
  </si>
  <si>
    <t>平成</t>
    <phoneticPr fontId="2"/>
  </si>
  <si>
    <t>男</t>
    <rPh sb="0" eb="1">
      <t>オトコ</t>
    </rPh>
    <phoneticPr fontId="2"/>
  </si>
  <si>
    <t>社員</t>
    <rPh sb="0" eb="2">
      <t>シャイン</t>
    </rPh>
    <phoneticPr fontId="2"/>
  </si>
  <si>
    <t>時給者</t>
    <rPh sb="0" eb="2">
      <t>ジキュウ</t>
    </rPh>
    <rPh sb="2" eb="3">
      <t>シャ</t>
    </rPh>
    <phoneticPr fontId="2"/>
  </si>
  <si>
    <t>日給者</t>
    <rPh sb="0" eb="2">
      <t>ニッキュウ</t>
    </rPh>
    <rPh sb="2" eb="3">
      <t>シャ</t>
    </rPh>
    <phoneticPr fontId="2"/>
  </si>
  <si>
    <t>月給者</t>
    <rPh sb="0" eb="2">
      <t>ゲッキュウ</t>
    </rPh>
    <rPh sb="2" eb="3">
      <t>シャ</t>
    </rPh>
    <phoneticPr fontId="2"/>
  </si>
  <si>
    <t>有</t>
    <rPh sb="0" eb="1">
      <t>アリ</t>
    </rPh>
    <phoneticPr fontId="2"/>
  </si>
  <si>
    <t>無</t>
    <phoneticPr fontId="2"/>
  </si>
  <si>
    <t>性別</t>
    <rPh sb="0" eb="2">
      <t>セイベツ</t>
    </rPh>
    <phoneticPr fontId="2"/>
  </si>
  <si>
    <t>■　短時間労働者の雇用管理の改善等に関する事項に係る相談窓口</t>
    <rPh sb="2" eb="5">
      <t>タンジカン</t>
    </rPh>
    <rPh sb="5" eb="8">
      <t>ロウドウシャ</t>
    </rPh>
    <phoneticPr fontId="2"/>
  </si>
  <si>
    <t>ﾊﾟｰﾄﾀｲﾏｰ</t>
  </si>
  <si>
    <t>なし</t>
  </si>
  <si>
    <t>なし</t>
    <phoneticPr fontId="2"/>
  </si>
  <si>
    <t>その他：</t>
    <rPh sb="2" eb="3">
      <t>タ</t>
    </rPh>
    <phoneticPr fontId="2"/>
  </si>
  <si>
    <t>別添の勤務予定表による</t>
    <rPh sb="0" eb="2">
      <t>ベッテン</t>
    </rPh>
    <rPh sb="3" eb="5">
      <t>キンム</t>
    </rPh>
    <rPh sb="5" eb="7">
      <t>ヨテイ</t>
    </rPh>
    <rPh sb="7" eb="8">
      <t>ヒョウ</t>
    </rPh>
    <phoneticPr fontId="2"/>
  </si>
  <si>
    <t>・毎週：</t>
    <rPh sb="1" eb="3">
      <t>マイシュウ</t>
    </rPh>
    <phoneticPr fontId="2"/>
  </si>
  <si>
    <t>無</t>
  </si>
  <si>
    <r>
      <t>２．</t>
    </r>
    <r>
      <rPr>
        <sz val="10"/>
        <rFont val="ＭＳ 明朝"/>
        <family val="1"/>
        <charset val="128"/>
      </rPr>
      <t>担当者職氏名：</t>
    </r>
    <rPh sb="2" eb="5">
      <t>タントウシャ</t>
    </rPh>
    <rPh sb="5" eb="6">
      <t>ショク</t>
    </rPh>
    <rPh sb="6" eb="8">
      <t>シメイ</t>
    </rPh>
    <phoneticPr fontId="2"/>
  </si>
  <si>
    <r>
      <t>３．</t>
    </r>
    <r>
      <rPr>
        <sz val="10"/>
        <rFont val="ＭＳ 明朝"/>
        <family val="1"/>
        <charset val="128"/>
      </rPr>
      <t>連　絡　先</t>
    </r>
    <r>
      <rPr>
        <sz val="11"/>
        <rFont val="ＭＳ 明朝"/>
        <family val="1"/>
        <charset val="128"/>
      </rPr>
      <t>　：</t>
    </r>
    <rPh sb="2" eb="3">
      <t>レン</t>
    </rPh>
    <rPh sb="4" eb="5">
      <t>ラク</t>
    </rPh>
    <rPh sb="6" eb="7">
      <t>サキ</t>
    </rPh>
    <phoneticPr fontId="2"/>
  </si>
  <si>
    <r>
      <t>「社員就業規則乙」の定めるところの</t>
    </r>
    <r>
      <rPr>
        <sz val="11"/>
        <rFont val="ＭＳ 明朝"/>
        <family val="1"/>
        <charset val="128"/>
      </rPr>
      <t>〔</t>
    </r>
    <rPh sb="1" eb="3">
      <t>シャイン</t>
    </rPh>
    <rPh sb="3" eb="5">
      <t>シュウギョウ</t>
    </rPh>
    <rPh sb="5" eb="7">
      <t>キソク</t>
    </rPh>
    <rPh sb="7" eb="8">
      <t>オツ</t>
    </rPh>
    <rPh sb="10" eb="11">
      <t>サダ</t>
    </rPh>
    <phoneticPr fontId="2"/>
  </si>
  <si>
    <t>有給</t>
    <rPh sb="0" eb="2">
      <t>ユウキュウ</t>
    </rPh>
    <phoneticPr fontId="2"/>
  </si>
  <si>
    <t>無給</t>
    <rPh sb="0" eb="2">
      <t>ムキュウ</t>
    </rPh>
    <phoneticPr fontId="2"/>
  </si>
  <si>
    <t>なし</t>
    <phoneticPr fontId="2"/>
  </si>
  <si>
    <t>雇　用　契　約　書　〔社員（乙）用〕</t>
    <rPh sb="0" eb="1">
      <t>コ</t>
    </rPh>
    <rPh sb="2" eb="3">
      <t>ヨウ</t>
    </rPh>
    <rPh sb="4" eb="5">
      <t>チギリ</t>
    </rPh>
    <rPh sb="6" eb="7">
      <t>ヤク</t>
    </rPh>
    <rPh sb="8" eb="9">
      <t>ショ</t>
    </rPh>
    <phoneticPr fontId="2"/>
  </si>
  <si>
    <t>決定する」とは、時給単価を就労する職務の内容や難易度・就労意欲・職務に関する</t>
    <phoneticPr fontId="2"/>
  </si>
  <si>
    <t>１．契約の更新の有無</t>
    <rPh sb="2" eb="4">
      <t>ケイヤク</t>
    </rPh>
    <rPh sb="5" eb="7">
      <t>コウシン</t>
    </rPh>
    <rPh sb="8" eb="10">
      <t>ウム</t>
    </rPh>
    <phoneticPr fontId="2"/>
  </si>
  <si>
    <t>月</t>
    <rPh sb="0" eb="1">
      <t>ツキ</t>
    </rPh>
    <phoneticPr fontId="2"/>
  </si>
  <si>
    <t>いうことです。</t>
    <phoneticPr fontId="2"/>
  </si>
  <si>
    <t>知識や技能や経験や資格・地域や就労現場の賃金相場を総合的に勘案して決定すると</t>
    <phoneticPr fontId="2"/>
  </si>
  <si>
    <t>（電話）</t>
    <rPh sb="1" eb="3">
      <t>デンワ</t>
    </rPh>
    <phoneticPr fontId="2"/>
  </si>
  <si>
    <t>雇　用　契　約　書　　〔社員（甲）用〕</t>
    <rPh sb="0" eb="1">
      <t>コ</t>
    </rPh>
    <rPh sb="2" eb="3">
      <t>ヨウ</t>
    </rPh>
    <rPh sb="4" eb="5">
      <t>チギリ</t>
    </rPh>
    <rPh sb="6" eb="7">
      <t>ヤク</t>
    </rPh>
    <rPh sb="8" eb="9">
      <t>ショ</t>
    </rPh>
    <rPh sb="15" eb="16">
      <t>コウ</t>
    </rPh>
    <phoneticPr fontId="2"/>
  </si>
  <si>
    <t>適用賃金規程</t>
    <rPh sb="0" eb="2">
      <t>テキヨウ</t>
    </rPh>
    <rPh sb="2" eb="4">
      <t>チンギン</t>
    </rPh>
    <rPh sb="4" eb="6">
      <t>キテイ</t>
    </rPh>
    <phoneticPr fontId="2"/>
  </si>
  <si>
    <t>諸手当</t>
    <phoneticPr fontId="2"/>
  </si>
  <si>
    <t>フリガナ</t>
    <phoneticPr fontId="2"/>
  </si>
  <si>
    <t>〔</t>
    <phoneticPr fontId="2"/>
  </si>
  <si>
    <t>〕</t>
    <phoneticPr fontId="2"/>
  </si>
  <si>
    <t>月</t>
    <rPh sb="0" eb="1">
      <t>ツキ</t>
    </rPh>
    <phoneticPr fontId="2"/>
  </si>
  <si>
    <t>〒</t>
    <phoneticPr fontId="2"/>
  </si>
  <si>
    <t>-</t>
    <phoneticPr fontId="2"/>
  </si>
  <si>
    <t>６０時間以内（２５）％　６０時間超（５０）％</t>
    <phoneticPr fontId="2"/>
  </si>
  <si>
    <t>％</t>
    <phoneticPr fontId="2"/>
  </si>
  <si>
    <t>（２５）</t>
    <phoneticPr fontId="2"/>
  </si>
  <si>
    <t>℡</t>
    <phoneticPr fontId="2"/>
  </si>
  <si>
    <t>昇給</t>
    <phoneticPr fontId="2"/>
  </si>
  <si>
    <t>〔</t>
    <phoneticPr fontId="2"/>
  </si>
  <si>
    <t>〕</t>
    <phoneticPr fontId="2"/>
  </si>
  <si>
    <t>３．賃金締切日</t>
    <phoneticPr fontId="2"/>
  </si>
  <si>
    <t>４．賃金支払日</t>
    <phoneticPr fontId="2"/>
  </si>
  <si>
    <t>/  厚生年金保険</t>
    <phoneticPr fontId="2"/>
  </si>
  <si>
    <t>（満</t>
    <phoneticPr fontId="2"/>
  </si>
  <si>
    <r>
      <t>「社員就業規則甲」の定めるところの</t>
    </r>
    <r>
      <rPr>
        <sz val="11"/>
        <rFont val="ＭＳ 明朝"/>
        <family val="1"/>
        <charset val="128"/>
      </rPr>
      <t>〔</t>
    </r>
    <rPh sb="1" eb="3">
      <t>シャイン</t>
    </rPh>
    <rPh sb="3" eb="5">
      <t>シュウギョウ</t>
    </rPh>
    <rPh sb="5" eb="7">
      <t>キソク</t>
    </rPh>
    <rPh sb="7" eb="8">
      <t>コウ</t>
    </rPh>
    <rPh sb="10" eb="11">
      <t>サダ</t>
    </rPh>
    <phoneticPr fontId="2"/>
  </si>
  <si>
    <t>〕</t>
    <phoneticPr fontId="2"/>
  </si>
  <si>
    <t>期間の定め〔</t>
    <rPh sb="0" eb="2">
      <t>キカン</t>
    </rPh>
    <rPh sb="3" eb="4">
      <t>サダ</t>
    </rPh>
    <phoneticPr fontId="2"/>
  </si>
  <si>
    <t>詳細は、社員就業規則甲第7条、第17条～第19条、第53条、第55条</t>
    <rPh sb="10" eb="11">
      <t>コウ</t>
    </rPh>
    <phoneticPr fontId="2"/>
  </si>
  <si>
    <t>～</t>
    <phoneticPr fontId="2"/>
  </si>
  <si>
    <t>１．</t>
    <phoneticPr fontId="2"/>
  </si>
  <si>
    <t>～</t>
    <phoneticPr fontId="2"/>
  </si>
  <si>
    <t>・会社の経営状況　/・その他　（　　　　　　　　　　　　　　　　　　　　　　　　　　　　　　　　　　）</t>
    <rPh sb="13" eb="14">
      <t>タ</t>
    </rPh>
    <phoneticPr fontId="2"/>
  </si>
  <si>
    <t>〔</t>
    <phoneticPr fontId="2"/>
  </si>
  <si>
    <t>〕</t>
    <phoneticPr fontId="2"/>
  </si>
  <si>
    <t>１．</t>
    <phoneticPr fontId="2"/>
  </si>
  <si>
    <t>）</t>
    <phoneticPr fontId="2"/>
  </si>
  <si>
    <t>１．</t>
    <phoneticPr fontId="2"/>
  </si>
  <si>
    <r>
      <rPr>
        <sz val="6"/>
        <rFont val="ＭＳ 明朝"/>
        <family val="1"/>
        <charset val="128"/>
      </rPr>
      <t>・・・</t>
    </r>
    <r>
      <rPr>
        <sz val="11"/>
        <rFont val="ＭＳ 明朝"/>
        <family val="1"/>
        <charset val="128"/>
      </rPr>
      <t>　有給</t>
    </r>
    <rPh sb="4" eb="6">
      <t>ユウキュウ</t>
    </rPh>
    <phoneticPr fontId="2"/>
  </si>
  <si>
    <t>：</t>
    <phoneticPr fontId="2"/>
  </si>
  <si>
    <t>再雇用者(定年から)</t>
    <rPh sb="0" eb="4">
      <t>サイコヨウシャ</t>
    </rPh>
    <rPh sb="5" eb="7">
      <t>テイネン</t>
    </rPh>
    <phoneticPr fontId="2"/>
  </si>
  <si>
    <t>なし</t>
    <phoneticPr fontId="2"/>
  </si>
  <si>
    <t>無</t>
    <phoneticPr fontId="2"/>
  </si>
  <si>
    <t>２．再雇用限度年齢：</t>
    <phoneticPr fontId="2"/>
  </si>
  <si>
    <t>３．自己都合退職の手続き：退職する日の</t>
    <phoneticPr fontId="2"/>
  </si>
  <si>
    <t>４．退職金：　</t>
    <rPh sb="2" eb="5">
      <t>タイショクキン</t>
    </rPh>
    <phoneticPr fontId="2"/>
  </si>
  <si>
    <t>５．解雇の事由及び手続き</t>
    <phoneticPr fontId="2"/>
  </si>
  <si>
    <t>無</t>
    <rPh sb="0" eb="1">
      <t>ム</t>
    </rPh>
    <phoneticPr fontId="2"/>
  </si>
  <si>
    <r>
      <t>当月２５日</t>
    </r>
    <r>
      <rPr>
        <sz val="10"/>
        <rFont val="ＭＳ 明朝"/>
        <family val="1"/>
        <charset val="128"/>
      </rPr>
      <t>（当社指定の金融機関が休業の場合はその直前の営業日）</t>
    </r>
    <rPh sb="0" eb="2">
      <t>トウゲツ</t>
    </rPh>
    <phoneticPr fontId="2"/>
  </si>
  <si>
    <t>以上</t>
    <phoneticPr fontId="2"/>
  </si>
  <si>
    <t>本雇用契約書表面に「短時間労働者の雇用管理の改善に関する事項に係る相談窓口」　</t>
    <rPh sb="31" eb="32">
      <t>カカリ</t>
    </rPh>
    <phoneticPr fontId="2"/>
  </si>
  <si>
    <t>）</t>
    <phoneticPr fontId="2"/>
  </si>
  <si>
    <t>健康保険</t>
    <phoneticPr fontId="2"/>
  </si>
  <si>
    <t>006016</t>
    <phoneticPr fontId="2"/>
  </si>
  <si>
    <t>　ｻﾝｺｳ　ﾀﾛｳ</t>
    <phoneticPr fontId="2"/>
  </si>
  <si>
    <t>　三幸　太郎</t>
    <rPh sb="1" eb="3">
      <t>サンコウ</t>
    </rPh>
    <rPh sb="4" eb="6">
      <t>タロウ</t>
    </rPh>
    <phoneticPr fontId="2"/>
  </si>
  <si>
    <t>　　　　　東京都千代田区神田駿河台３－３－４</t>
    <rPh sb="5" eb="8">
      <t>トウキョウト</t>
    </rPh>
    <rPh sb="8" eb="12">
      <t>チヨダク</t>
    </rPh>
    <rPh sb="12" eb="14">
      <t>カンダ</t>
    </rPh>
    <rPh sb="14" eb="17">
      <t>スルガダイ</t>
    </rPh>
    <phoneticPr fontId="2"/>
  </si>
  <si>
    <t>1623</t>
    <phoneticPr fontId="2"/>
  </si>
  <si>
    <t>清掃</t>
    <rPh sb="0" eb="2">
      <t>セイソウ</t>
    </rPh>
    <phoneticPr fontId="2"/>
  </si>
  <si>
    <t>11</t>
    <phoneticPr fontId="2"/>
  </si>
  <si>
    <t>5217</t>
    <phoneticPr fontId="2"/>
  </si>
  <si>
    <t>会社が定めた日</t>
    <rPh sb="0" eb="2">
      <t>カイシャ</t>
    </rPh>
    <rPh sb="3" eb="4">
      <t>サダ</t>
    </rPh>
    <rPh sb="6" eb="7">
      <t>ヒ</t>
    </rPh>
    <phoneticPr fontId="2"/>
  </si>
  <si>
    <t>円/回</t>
    <rPh sb="0" eb="1">
      <t>エン</t>
    </rPh>
    <rPh sb="2" eb="3">
      <t>カイ</t>
    </rPh>
    <phoneticPr fontId="2"/>
  </si>
  <si>
    <t>自動的に更新する</t>
    <phoneticPr fontId="2"/>
  </si>
  <si>
    <t>更新する場合がありえる</t>
  </si>
  <si>
    <t>更新する場合がありえる</t>
    <phoneticPr fontId="2"/>
  </si>
  <si>
    <t>更新しない</t>
    <phoneticPr fontId="2"/>
  </si>
  <si>
    <r>
      <t>１．</t>
    </r>
    <r>
      <rPr>
        <sz val="10"/>
        <rFont val="ＭＳ 明朝"/>
        <family val="1"/>
        <charset val="128"/>
      </rPr>
      <t>部　門　名　</t>
    </r>
    <r>
      <rPr>
        <sz val="11"/>
        <rFont val="ＭＳ 明朝"/>
        <family val="1"/>
        <charset val="128"/>
      </rPr>
      <t>：</t>
    </r>
    <rPh sb="2" eb="3">
      <t>ブ</t>
    </rPh>
    <rPh sb="4" eb="5">
      <t>モン</t>
    </rPh>
    <rPh sb="6" eb="7">
      <t>メイ</t>
    </rPh>
    <phoneticPr fontId="2"/>
  </si>
  <si>
    <r>
      <rPr>
        <sz val="6"/>
        <rFont val="ＭＳ 明朝"/>
        <family val="1"/>
        <charset val="128"/>
      </rPr>
      <t>・・・</t>
    </r>
    <r>
      <rPr>
        <sz val="11"/>
        <rFont val="ＭＳ 明朝"/>
        <family val="1"/>
        <charset val="128"/>
      </rPr>
      <t>　有給（減額）</t>
    </r>
    <rPh sb="4" eb="6">
      <t>ユウキュウ</t>
    </rPh>
    <rPh sb="7" eb="9">
      <t>ゲンガク</t>
    </rPh>
    <phoneticPr fontId="2"/>
  </si>
  <si>
    <r>
      <rPr>
        <sz val="6"/>
        <rFont val="ＭＳ 明朝"/>
        <family val="1"/>
        <charset val="128"/>
      </rPr>
      <t>・・・</t>
    </r>
    <r>
      <rPr>
        <sz val="11"/>
        <rFont val="ＭＳ 明朝"/>
        <family val="1"/>
        <charset val="128"/>
      </rPr>
      <t>〔</t>
    </r>
    <phoneticPr fontId="2"/>
  </si>
  <si>
    <t>結婚・忌引・赴任</t>
    <phoneticPr fontId="2"/>
  </si>
  <si>
    <t>産前産後・生理</t>
    <rPh sb="0" eb="2">
      <t>サンゼン</t>
    </rPh>
    <rPh sb="2" eb="4">
      <t>サンゴ</t>
    </rPh>
    <rPh sb="5" eb="7">
      <t>セイリ</t>
    </rPh>
    <phoneticPr fontId="2"/>
  </si>
  <si>
    <t>裁判員</t>
    <rPh sb="0" eb="3">
      <t>サイバンイン</t>
    </rPh>
    <phoneticPr fontId="2"/>
  </si>
  <si>
    <t>育児休業等・介護休業等</t>
    <phoneticPr fontId="2"/>
  </si>
  <si>
    <t>有給（減額）</t>
    <rPh sb="0" eb="2">
      <t>ユウキュウ</t>
    </rPh>
    <rPh sb="3" eb="5">
      <t>ゲンガク</t>
    </rPh>
    <phoneticPr fontId="2"/>
  </si>
  <si>
    <t>・・・</t>
    <phoneticPr fontId="2"/>
  </si>
  <si>
    <t>変形勤務</t>
    <rPh sb="0" eb="2">
      <t>ヘンケイ</t>
    </rPh>
    <rPh sb="2" eb="4">
      <t>キンム</t>
    </rPh>
    <phoneticPr fontId="2"/>
  </si>
  <si>
    <t>変形勤務手当</t>
    <rPh sb="0" eb="2">
      <t>ヘンケイ</t>
    </rPh>
    <rPh sb="2" eb="4">
      <t>キンム</t>
    </rPh>
    <rPh sb="4" eb="6">
      <t>テア</t>
    </rPh>
    <phoneticPr fontId="2"/>
  </si>
  <si>
    <t>14日以上前に届出</t>
    <phoneticPr fontId="2"/>
  </si>
  <si>
    <r>
      <t>２．　契約の更新は、次のいずれかにより判断する。</t>
    </r>
    <r>
      <rPr>
        <sz val="10"/>
        <rFont val="ＭＳ 明朝"/>
        <family val="1"/>
        <charset val="128"/>
      </rPr>
      <t>（上記１で「更新する場合がありえる」の場合）</t>
    </r>
    <rPh sb="3" eb="5">
      <t>ケイヤク</t>
    </rPh>
    <rPh sb="6" eb="8">
      <t>コウシン</t>
    </rPh>
    <rPh sb="10" eb="11">
      <t>ツギ</t>
    </rPh>
    <rPh sb="19" eb="21">
      <t>ハンダン</t>
    </rPh>
    <rPh sb="25" eb="27">
      <t>ジョウキ</t>
    </rPh>
    <rPh sb="30" eb="32">
      <t>コウシン</t>
    </rPh>
    <rPh sb="34" eb="36">
      <t>バアイ</t>
    </rPh>
    <rPh sb="43" eb="45">
      <t>バアイ</t>
    </rPh>
    <phoneticPr fontId="2"/>
  </si>
  <si>
    <r>
      <t>２．契約の更新は、次のいずれかにより判断する。</t>
    </r>
    <r>
      <rPr>
        <sz val="8"/>
        <rFont val="ＭＳ 明朝"/>
        <family val="1"/>
        <charset val="128"/>
      </rPr>
      <t>（上記１で「更新する場合がありえる」の場合）</t>
    </r>
    <rPh sb="2" eb="4">
      <t>ケイヤク</t>
    </rPh>
    <rPh sb="5" eb="7">
      <t>コウシン</t>
    </rPh>
    <rPh sb="9" eb="10">
      <t>ツギ</t>
    </rPh>
    <rPh sb="18" eb="20">
      <t>ハンダン</t>
    </rPh>
    <rPh sb="24" eb="26">
      <t>ジョウキ</t>
    </rPh>
    <rPh sb="29" eb="31">
      <t>コウシン</t>
    </rPh>
    <rPh sb="33" eb="35">
      <t>バアイ</t>
    </rPh>
    <rPh sb="42" eb="44">
      <t>バアイ</t>
    </rPh>
    <phoneticPr fontId="2"/>
  </si>
  <si>
    <t>・契約期間満了時の業務量　/・従事している業務の進捗状況　/・本人の能力、業務成績、勤務態度/</t>
    <rPh sb="31" eb="33">
      <t>ホンニン</t>
    </rPh>
    <phoneticPr fontId="2"/>
  </si>
  <si>
    <t>　　※業務上必要のある場合、職場を変更することがある。</t>
    <phoneticPr fontId="2"/>
  </si>
  <si>
    <t>　　※業務上必要のある場合、勤務時間外及び休日に勤務することがある。</t>
    <rPh sb="3" eb="6">
      <t>ギョウムジョウ</t>
    </rPh>
    <rPh sb="6" eb="8">
      <t>ヒツヨウ</t>
    </rPh>
    <rPh sb="11" eb="13">
      <t>バアイ</t>
    </rPh>
    <rPh sb="14" eb="16">
      <t>キンム</t>
    </rPh>
    <rPh sb="16" eb="18">
      <t>ジカン</t>
    </rPh>
    <rPh sb="18" eb="19">
      <t>ガイ</t>
    </rPh>
    <rPh sb="19" eb="20">
      <t>オヨ</t>
    </rPh>
    <rPh sb="21" eb="23">
      <t>キュウジツ</t>
    </rPh>
    <rPh sb="24" eb="26">
      <t>キンム</t>
    </rPh>
    <phoneticPr fontId="2"/>
  </si>
  <si>
    <t>月給者Ⅰ</t>
    <rPh sb="0" eb="2">
      <t>ゲッキュウ</t>
    </rPh>
    <rPh sb="2" eb="3">
      <t>シャ</t>
    </rPh>
    <phoneticPr fontId="2"/>
  </si>
  <si>
    <t>月給者Ⅱ</t>
    <rPh sb="0" eb="2">
      <t>ゲッキュウ</t>
    </rPh>
    <rPh sb="2" eb="3">
      <t>シャ</t>
    </rPh>
    <phoneticPr fontId="2"/>
  </si>
  <si>
    <t>＊</t>
    <phoneticPr fontId="2"/>
  </si>
  <si>
    <t>短時間労働者とは「1週間の所定労働時間が40時間未満の労働者」のことで、通常の</t>
    <phoneticPr fontId="2"/>
  </si>
  <si>
    <t xml:space="preserve">   </t>
    <phoneticPr fontId="2"/>
  </si>
  <si>
    <t>労働者とは「1週間の所定労働時間が40時間の労働者」のことです。</t>
    <phoneticPr fontId="2"/>
  </si>
  <si>
    <t>(3)</t>
    <phoneticPr fontId="2"/>
  </si>
  <si>
    <t>(4)</t>
    <phoneticPr fontId="2"/>
  </si>
  <si>
    <t>(5)</t>
    <phoneticPr fontId="2"/>
  </si>
  <si>
    <t>/労災保険 〔</t>
    <rPh sb="1" eb="3">
      <t>ロウサイ</t>
    </rPh>
    <rPh sb="3" eb="5">
      <t>ホケン</t>
    </rPh>
    <phoneticPr fontId="2"/>
  </si>
  <si>
    <t>有</t>
    <rPh sb="0" eb="1">
      <t>ア</t>
    </rPh>
    <phoneticPr fontId="2"/>
  </si>
  <si>
    <t>６０時間以内（２５）％　　６０時間超（５０）％</t>
    <phoneticPr fontId="2"/>
  </si>
  <si>
    <t>２．自己都合退職の手続き：退職する日の14日以上前に届出</t>
    <phoneticPr fontId="2"/>
  </si>
  <si>
    <t>　性別</t>
    <rPh sb="1" eb="3">
      <t>セイベツ</t>
    </rPh>
    <phoneticPr fontId="2"/>
  </si>
  <si>
    <t>５．賃金支払方法</t>
    <rPh sb="6" eb="8">
      <t>ホウホウ</t>
    </rPh>
    <phoneticPr fontId="2"/>
  </si>
  <si>
    <t>■ 従事業務内容：　</t>
    <rPh sb="2" eb="4">
      <t>ジュウジ</t>
    </rPh>
    <rPh sb="4" eb="6">
      <t>ギョウム</t>
    </rPh>
    <rPh sb="6" eb="8">
      <t>ナイヨウ</t>
    </rPh>
    <phoneticPr fontId="2"/>
  </si>
  <si>
    <t>本人指定金融機関口座へ振込</t>
    <rPh sb="0" eb="2">
      <t>ホンニン</t>
    </rPh>
    <rPh sb="2" eb="4">
      <t>シテイ</t>
    </rPh>
    <rPh sb="4" eb="6">
      <t>キンユウ</t>
    </rPh>
    <rPh sb="6" eb="8">
      <t>キカン</t>
    </rPh>
    <rPh sb="8" eb="10">
      <t>コウザ</t>
    </rPh>
    <rPh sb="11" eb="13">
      <t>フリコミ</t>
    </rPh>
    <phoneticPr fontId="2"/>
  </si>
  <si>
    <t>・本人の能力、業務成績、勤務態度　　・会社の経営状況</t>
    <rPh sb="1" eb="3">
      <t>ホンニン</t>
    </rPh>
    <rPh sb="4" eb="6">
      <t>ノウリョク</t>
    </rPh>
    <rPh sb="7" eb="9">
      <t>ギョウム</t>
    </rPh>
    <rPh sb="9" eb="11">
      <t>セイセキ</t>
    </rPh>
    <rPh sb="12" eb="14">
      <t>キンム</t>
    </rPh>
    <rPh sb="14" eb="16">
      <t>タイド</t>
    </rPh>
    <rPh sb="19" eb="21">
      <t>カイシャ</t>
    </rPh>
    <rPh sb="22" eb="24">
      <t>ケイエイ</t>
    </rPh>
    <rPh sb="24" eb="26">
      <t>ジョウキョウ</t>
    </rPh>
    <phoneticPr fontId="2"/>
  </si>
  <si>
    <t>1  年</t>
  </si>
  <si>
    <t xml:space="preserve">   1 労働日</t>
  </si>
  <si>
    <t>2  年</t>
  </si>
  <si>
    <t xml:space="preserve"> 2   同</t>
  </si>
  <si>
    <t>3  年</t>
  </si>
  <si>
    <t xml:space="preserve"> 4   同</t>
  </si>
  <si>
    <t>4  年</t>
  </si>
  <si>
    <t xml:space="preserve"> 6   同</t>
  </si>
  <si>
    <t>5  年</t>
  </si>
  <si>
    <t xml:space="preserve"> 8   同</t>
  </si>
  <si>
    <t>6  年</t>
  </si>
  <si>
    <t>10   同</t>
  </si>
  <si>
    <t>次表のとおりに年次有給休暇を付与する。</t>
    <phoneticPr fontId="2"/>
  </si>
  <si>
    <r>
      <t>②</t>
    </r>
    <r>
      <rPr>
        <sz val="7"/>
        <rFont val="Times New Roman"/>
        <family val="1"/>
      </rPr>
      <t xml:space="preserve">  </t>
    </r>
    <r>
      <rPr>
        <sz val="11"/>
        <rFont val="ＭＳ 明朝"/>
        <family val="1"/>
        <charset val="128"/>
      </rPr>
      <t>週所定労働日数が</t>
    </r>
    <r>
      <rPr>
        <sz val="11"/>
        <rFont val="Century"/>
        <family val="1"/>
      </rPr>
      <t>3</t>
    </r>
    <r>
      <rPr>
        <sz val="11"/>
        <rFont val="ＭＳ 明朝"/>
        <family val="1"/>
        <charset val="128"/>
      </rPr>
      <t>日の者</t>
    </r>
    <r>
      <rPr>
        <sz val="11"/>
        <rFont val="Century"/>
        <family val="1"/>
      </rPr>
      <t xml:space="preserve"> </t>
    </r>
    <r>
      <rPr>
        <sz val="11"/>
        <rFont val="ＭＳ 明朝"/>
        <family val="1"/>
        <charset val="128"/>
      </rPr>
      <t>……</t>
    </r>
    <r>
      <rPr>
        <sz val="11"/>
        <rFont val="Century"/>
        <family val="1"/>
      </rPr>
      <t xml:space="preserve"> 11</t>
    </r>
    <r>
      <rPr>
        <sz val="11"/>
        <rFont val="ＭＳ 明朝"/>
        <family val="1"/>
        <charset val="128"/>
      </rPr>
      <t>日</t>
    </r>
  </si>
  <si>
    <r>
      <t>③</t>
    </r>
    <r>
      <rPr>
        <sz val="7"/>
        <rFont val="Times New Roman"/>
        <family val="1"/>
      </rPr>
      <t xml:space="preserve">  </t>
    </r>
    <r>
      <rPr>
        <sz val="11"/>
        <rFont val="ＭＳ 明朝"/>
        <family val="1"/>
        <charset val="128"/>
      </rPr>
      <t>週所定労働日数が</t>
    </r>
    <r>
      <rPr>
        <sz val="11"/>
        <rFont val="Century"/>
        <family val="1"/>
      </rPr>
      <t>2</t>
    </r>
    <r>
      <rPr>
        <sz val="11"/>
        <rFont val="ＭＳ 明朝"/>
        <family val="1"/>
        <charset val="128"/>
      </rPr>
      <t>日の者</t>
    </r>
    <r>
      <rPr>
        <sz val="11"/>
        <rFont val="Century"/>
        <family val="1"/>
      </rPr>
      <t xml:space="preserve"> </t>
    </r>
    <r>
      <rPr>
        <sz val="11"/>
        <rFont val="ＭＳ 明朝"/>
        <family val="1"/>
        <charset val="128"/>
      </rPr>
      <t>……</t>
    </r>
    <r>
      <rPr>
        <sz val="11"/>
        <rFont val="Century"/>
        <family val="1"/>
      </rPr>
      <t xml:space="preserve">  7</t>
    </r>
    <r>
      <rPr>
        <sz val="11"/>
        <rFont val="ＭＳ 明朝"/>
        <family val="1"/>
        <charset val="128"/>
      </rPr>
      <t>日</t>
    </r>
  </si>
  <si>
    <r>
      <t>④</t>
    </r>
    <r>
      <rPr>
        <sz val="7"/>
        <rFont val="Times New Roman"/>
        <family val="1"/>
      </rPr>
      <t xml:space="preserve">  </t>
    </r>
    <r>
      <rPr>
        <sz val="11"/>
        <rFont val="ＭＳ 明朝"/>
        <family val="1"/>
        <charset val="128"/>
      </rPr>
      <t>週所定労働日数が</t>
    </r>
    <r>
      <rPr>
        <sz val="11"/>
        <rFont val="Century"/>
        <family val="1"/>
      </rPr>
      <t>1</t>
    </r>
    <r>
      <rPr>
        <sz val="11"/>
        <rFont val="ＭＳ 明朝"/>
        <family val="1"/>
        <charset val="128"/>
      </rPr>
      <t>日の者</t>
    </r>
    <r>
      <rPr>
        <sz val="11"/>
        <rFont val="Century"/>
        <family val="1"/>
      </rPr>
      <t xml:space="preserve"> </t>
    </r>
    <r>
      <rPr>
        <sz val="11"/>
        <rFont val="ＭＳ 明朝"/>
        <family val="1"/>
        <charset val="128"/>
      </rPr>
      <t>……</t>
    </r>
    <r>
      <rPr>
        <sz val="11"/>
        <rFont val="Century"/>
        <family val="1"/>
      </rPr>
      <t xml:space="preserve">  3</t>
    </r>
    <r>
      <rPr>
        <sz val="11"/>
        <rFont val="ＭＳ 明朝"/>
        <family val="1"/>
        <charset val="128"/>
      </rPr>
      <t>日</t>
    </r>
  </si>
  <si>
    <r>
      <rPr>
        <sz val="11"/>
        <rFont val="ＭＳ Ｐ明朝"/>
        <family val="1"/>
        <charset val="128"/>
      </rPr>
      <t>①</t>
    </r>
    <r>
      <rPr>
        <sz val="7"/>
        <rFont val="Times New Roman"/>
        <family val="1"/>
      </rPr>
      <t xml:space="preserve">  </t>
    </r>
    <r>
      <rPr>
        <sz val="11"/>
        <rFont val="ＭＳ 明朝"/>
        <family val="1"/>
        <charset val="128"/>
      </rPr>
      <t>週所定労働日数が</t>
    </r>
    <r>
      <rPr>
        <sz val="11"/>
        <rFont val="Century"/>
        <family val="1"/>
      </rPr>
      <t>4</t>
    </r>
    <r>
      <rPr>
        <sz val="11"/>
        <rFont val="ＭＳ 明朝"/>
        <family val="1"/>
        <charset val="128"/>
      </rPr>
      <t>日の者</t>
    </r>
    <r>
      <rPr>
        <sz val="11"/>
        <rFont val="Century"/>
        <family val="1"/>
      </rPr>
      <t xml:space="preserve"> </t>
    </r>
    <r>
      <rPr>
        <sz val="11"/>
        <rFont val="ＭＳ 明朝"/>
        <family val="1"/>
        <charset val="128"/>
      </rPr>
      <t>……</t>
    </r>
    <r>
      <rPr>
        <sz val="11"/>
        <rFont val="Century"/>
        <family val="1"/>
      </rPr>
      <t xml:space="preserve"> 15</t>
    </r>
    <r>
      <rPr>
        <sz val="11"/>
        <rFont val="ＭＳ 明朝"/>
        <family val="1"/>
        <charset val="128"/>
      </rPr>
      <t>日</t>
    </r>
    <phoneticPr fontId="2"/>
  </si>
  <si>
    <t>労働日</t>
    <phoneticPr fontId="2"/>
  </si>
  <si>
    <t xml:space="preserve">   ６ か月経過日から起算
した継続勤務年数</t>
    <rPh sb="17" eb="19">
      <t>ケイゾク</t>
    </rPh>
    <rPh sb="19" eb="21">
      <t>キンム</t>
    </rPh>
    <rPh sb="21" eb="23">
      <t>ネンスウ</t>
    </rPh>
    <phoneticPr fontId="2"/>
  </si>
  <si>
    <t>4日</t>
    <phoneticPr fontId="2"/>
  </si>
  <si>
    <t>3日</t>
    <phoneticPr fontId="2"/>
  </si>
  <si>
    <t>2日</t>
    <phoneticPr fontId="2"/>
  </si>
  <si>
    <t xml:space="preserve">
1日
</t>
    <phoneticPr fontId="2"/>
  </si>
  <si>
    <t>週所定
労働日数</t>
    <phoneticPr fontId="2"/>
  </si>
  <si>
    <t>169～216日</t>
    <phoneticPr fontId="2"/>
  </si>
  <si>
    <t>48～72日</t>
    <phoneticPr fontId="2"/>
  </si>
  <si>
    <t>73～120日</t>
    <phoneticPr fontId="2"/>
  </si>
  <si>
    <t>1年間の所定
労働日数</t>
    <phoneticPr fontId="2"/>
  </si>
  <si>
    <t>勤続期間に応ずる休暇付与日数</t>
    <phoneticPr fontId="2"/>
  </si>
  <si>
    <t>6.5
以上</t>
    <rPh sb="4" eb="6">
      <t>イジョウ</t>
    </rPh>
    <phoneticPr fontId="2"/>
  </si>
  <si>
    <t>年次有給休暇の付与表</t>
    <rPh sb="0" eb="2">
      <t>ネンジ</t>
    </rPh>
    <rPh sb="2" eb="4">
      <t>ユウキュウ</t>
    </rPh>
    <rPh sb="4" eb="6">
      <t>キュウカ</t>
    </rPh>
    <rPh sb="7" eb="9">
      <t>フヨ</t>
    </rPh>
    <rPh sb="9" eb="10">
      <t>ヒョウ</t>
    </rPh>
    <phoneticPr fontId="2"/>
  </si>
  <si>
    <r>
      <t>121</t>
    </r>
    <r>
      <rPr>
        <sz val="9"/>
        <rFont val="ＭＳ 明朝"/>
        <family val="1"/>
        <charset val="128"/>
      </rPr>
      <t>～168日</t>
    </r>
    <phoneticPr fontId="2"/>
  </si>
  <si>
    <t>前項に定める社員（乙）の年次有給休暇の限度は次のとおりとする。</t>
    <phoneticPr fontId="2"/>
  </si>
  <si>
    <t>定める期間それぞれ継続勤務し、その期間の所定労働日数の8割以上出勤したときは、</t>
    <rPh sb="0" eb="1">
      <t>サダ</t>
    </rPh>
    <phoneticPr fontId="2"/>
  </si>
  <si>
    <t>　　※業務上の必要がある時は勤務時間外及び休日に勤務することがある。</t>
    <rPh sb="3" eb="6">
      <t>ギョウムジョウ</t>
    </rPh>
    <rPh sb="7" eb="9">
      <t>ヒツヨウ</t>
    </rPh>
    <rPh sb="12" eb="13">
      <t>トキ</t>
    </rPh>
    <rPh sb="14" eb="16">
      <t>キンム</t>
    </rPh>
    <rPh sb="16" eb="18">
      <t>ジカン</t>
    </rPh>
    <rPh sb="18" eb="19">
      <t>ガイ</t>
    </rPh>
    <rPh sb="19" eb="20">
      <t>オヨ</t>
    </rPh>
    <rPh sb="21" eb="23">
      <t>キュウジツ</t>
    </rPh>
    <rPh sb="24" eb="26">
      <t>キンム</t>
    </rPh>
    <phoneticPr fontId="2"/>
  </si>
  <si>
    <t>　　※業務上の必要がある時は職場を変更することがある。</t>
    <phoneticPr fontId="2"/>
  </si>
  <si>
    <t>ﾌﾟﾛｼﾞｪｸﾄｺｰﾄﾞ</t>
    <phoneticPr fontId="2"/>
  </si>
  <si>
    <t>入社の日から起算して6ヵ月間継続勤務したときは10日、6ヵ月を超えて継続勤務する日（以下</t>
    <phoneticPr fontId="2"/>
  </si>
  <si>
    <t xml:space="preserve">甲及び乙は、以下の条件により雇用契約を締結する。これ以外は法令及び「社員就業規則乙」の
定めるところによる。
</t>
    <rPh sb="0" eb="1">
      <t>コウ</t>
    </rPh>
    <rPh sb="1" eb="2">
      <t>オヨ</t>
    </rPh>
    <rPh sb="3" eb="4">
      <t>オツ</t>
    </rPh>
    <rPh sb="6" eb="8">
      <t>イカ</t>
    </rPh>
    <rPh sb="9" eb="11">
      <t>ジョウケン</t>
    </rPh>
    <rPh sb="14" eb="16">
      <t>コヨウ</t>
    </rPh>
    <rPh sb="16" eb="18">
      <t>ケイヤク</t>
    </rPh>
    <rPh sb="19" eb="21">
      <t>テイケツ</t>
    </rPh>
    <rPh sb="26" eb="28">
      <t>イガイ</t>
    </rPh>
    <rPh sb="29" eb="31">
      <t>ホウレイ</t>
    </rPh>
    <rPh sb="31" eb="32">
      <t>オヨ</t>
    </rPh>
    <phoneticPr fontId="2"/>
  </si>
  <si>
    <t>「6ヵ月経過日」という。）から起算した継続勤務年数1年ごとに、次の表の左欄に掲げる6ヵ月</t>
    <phoneticPr fontId="2"/>
  </si>
  <si>
    <t>経過日から起算した継続勤務年数の区分に応じ、同表の右欄に掲げる労働日を加算した年次有給</t>
    <phoneticPr fontId="2"/>
  </si>
  <si>
    <t>休暇を付与する。</t>
    <phoneticPr fontId="2"/>
  </si>
  <si>
    <t>なお、休暇の総日数は20日を限度とし、それぞれの期間の所定労働の8割以上出勤した者に適用する。</t>
    <phoneticPr fontId="2"/>
  </si>
  <si>
    <t>(注) 単位：勤続期間の0.5は6ヵ月、1.5は1年6ヵ月……6.5は6年6ヵ月を示す。</t>
    <phoneticPr fontId="2"/>
  </si>
  <si>
    <t>甲及び乙は、以下の条件により雇用契約を締結する。これ以外は法令及び「社員就業規則甲」の
定めるところによる。</t>
    <rPh sb="0" eb="1">
      <t>コウ</t>
    </rPh>
    <rPh sb="1" eb="2">
      <t>オヨ</t>
    </rPh>
    <rPh sb="3" eb="4">
      <t>オツ</t>
    </rPh>
    <rPh sb="6" eb="8">
      <t>イカ</t>
    </rPh>
    <rPh sb="9" eb="11">
      <t>ジョウケン</t>
    </rPh>
    <rPh sb="14" eb="16">
      <t>コヨウ</t>
    </rPh>
    <rPh sb="16" eb="18">
      <t>ケイヤク</t>
    </rPh>
    <rPh sb="19" eb="21">
      <t>テイケツ</t>
    </rPh>
    <rPh sb="26" eb="28">
      <t>イガイ</t>
    </rPh>
    <rPh sb="29" eb="31">
      <t>ホウレイ</t>
    </rPh>
    <rPh sb="31" eb="32">
      <t>オヨ</t>
    </rPh>
    <rPh sb="34" eb="36">
      <t>シャイン</t>
    </rPh>
    <rPh sb="36" eb="38">
      <t>シュウギョウ</t>
    </rPh>
    <rPh sb="38" eb="40">
      <t>キソク</t>
    </rPh>
    <rPh sb="40" eb="41">
      <t>コウ</t>
    </rPh>
    <rPh sb="44" eb="45">
      <t>サダ</t>
    </rPh>
    <phoneticPr fontId="2"/>
  </si>
  <si>
    <t>更新区分</t>
    <rPh sb="0" eb="2">
      <t>コウシン</t>
    </rPh>
    <rPh sb="2" eb="4">
      <t>クブン</t>
    </rPh>
    <phoneticPr fontId="2"/>
  </si>
  <si>
    <t>週所定労働日数５日以上の社員（乙）または週所定労働時間が30時間以上の社員（乙）が、</t>
    <phoneticPr fontId="2"/>
  </si>
  <si>
    <t>1.</t>
    <phoneticPr fontId="2"/>
  </si>
  <si>
    <t>週所定労働日数5日未満かつ週所定労働時間が30時間未満の社員（乙）が、次表に</t>
    <phoneticPr fontId="2"/>
  </si>
  <si>
    <t>2.</t>
    <phoneticPr fontId="2"/>
  </si>
  <si>
    <r>
      <t>年次有給休暇：6ヶ月継続勤務した場合：</t>
    </r>
    <r>
      <rPr>
        <b/>
        <i/>
        <u/>
        <sz val="11"/>
        <color rgb="FFFF0000"/>
        <rFont val="ＭＳ 明朝"/>
        <family val="1"/>
        <charset val="128"/>
      </rPr>
      <t>10</t>
    </r>
    <r>
      <rPr>
        <sz val="11"/>
        <rFont val="ＭＳ 明朝"/>
        <family val="1"/>
        <charset val="128"/>
      </rPr>
      <t>　日　　以降は裏面の付与表による</t>
    </r>
    <rPh sb="0" eb="2">
      <t>ネンジ</t>
    </rPh>
    <rPh sb="2" eb="4">
      <t>ユウキュウ</t>
    </rPh>
    <rPh sb="4" eb="6">
      <t>キュウカ</t>
    </rPh>
    <rPh sb="9" eb="10">
      <t>ゲツ</t>
    </rPh>
    <rPh sb="10" eb="12">
      <t>ケイゾク</t>
    </rPh>
    <rPh sb="12" eb="14">
      <t>キンム</t>
    </rPh>
    <rPh sb="16" eb="18">
      <t>バアイ</t>
    </rPh>
    <rPh sb="22" eb="23">
      <t>ニチ</t>
    </rPh>
    <rPh sb="25" eb="27">
      <t>イコウ</t>
    </rPh>
    <rPh sb="28" eb="30">
      <t>リメン</t>
    </rPh>
    <rPh sb="31" eb="33">
      <t>フヨ</t>
    </rPh>
    <rPh sb="33" eb="34">
      <t>ヒョウ</t>
    </rPh>
    <phoneticPr fontId="2"/>
  </si>
  <si>
    <t>/  雇用保険</t>
    <phoneticPr fontId="2"/>
  </si>
  <si>
    <t>本人指定金融機関口座に振込</t>
    <rPh sb="0" eb="2">
      <t>ホンニン</t>
    </rPh>
    <rPh sb="2" eb="4">
      <t>シテイ</t>
    </rPh>
    <rPh sb="4" eb="6">
      <t>キンユウ</t>
    </rPh>
    <rPh sb="6" eb="8">
      <t>キカン</t>
    </rPh>
    <rPh sb="8" eb="10">
      <t>コウザ</t>
    </rPh>
    <rPh sb="11" eb="13">
      <t>フリコミ</t>
    </rPh>
    <phoneticPr fontId="2"/>
  </si>
  <si>
    <t>○○事業部</t>
    <phoneticPr fontId="2"/>
  </si>
  <si>
    <r>
      <rPr>
        <b/>
        <i/>
        <sz val="9"/>
        <color rgb="FFFF0000"/>
        <rFont val="ＭＳ Ｐゴシック"/>
        <family val="3"/>
        <charset val="128"/>
      </rPr>
      <t>執行役員○○事業部長　</t>
    </r>
    <r>
      <rPr>
        <b/>
        <i/>
        <sz val="11"/>
        <color rgb="FFFF0000"/>
        <rFont val="ＭＳ Ｐゴシック"/>
        <family val="3"/>
        <charset val="128"/>
      </rPr>
      <t>◇◇　◇◇</t>
    </r>
    <phoneticPr fontId="2"/>
  </si>
  <si>
    <r>
      <rPr>
        <b/>
        <i/>
        <sz val="9"/>
        <color rgb="FFFF0000"/>
        <rFont val="ＭＳ 明朝"/>
        <family val="1"/>
        <charset val="128"/>
      </rPr>
      <t>千代田区神田駿河台３-３-４　</t>
    </r>
    <r>
      <rPr>
        <b/>
        <i/>
        <sz val="11"/>
        <color rgb="FFFF0000"/>
        <rFont val="ＭＳ 明朝"/>
        <family val="1"/>
        <charset val="128"/>
      </rPr>
      <t>三幸株式会社 ○○事業部</t>
    </r>
    <phoneticPr fontId="2"/>
  </si>
  <si>
    <r>
      <rPr>
        <b/>
        <i/>
        <sz val="9"/>
        <color rgb="FFFF0000"/>
        <rFont val="ＭＳ ゴシック"/>
        <family val="3"/>
        <charset val="128"/>
      </rPr>
      <t>　執行役員○○事業部長</t>
    </r>
    <r>
      <rPr>
        <b/>
        <i/>
        <sz val="11"/>
        <color rgb="FFFF0000"/>
        <rFont val="ＭＳ ゴシック"/>
        <family val="3"/>
        <charset val="128"/>
      </rPr>
      <t xml:space="preserve"> </t>
    </r>
    <r>
      <rPr>
        <b/>
        <i/>
        <sz val="12"/>
        <color rgb="FFFF0000"/>
        <rFont val="ＭＳ ゴシック"/>
        <family val="3"/>
        <charset val="128"/>
      </rPr>
      <t>◇◇　◇◇</t>
    </r>
    <rPh sb="1" eb="3">
      <t>シッコウ</t>
    </rPh>
    <rPh sb="3" eb="5">
      <t>ヤクイン</t>
    </rPh>
    <rPh sb="7" eb="9">
      <t>ジギョウ</t>
    </rPh>
    <rPh sb="9" eb="11">
      <t>ブチョウ</t>
    </rPh>
    <phoneticPr fontId="2"/>
  </si>
  <si>
    <t>■　社会保険加入：</t>
    <rPh sb="2" eb="4">
      <t>シャカイ</t>
    </rPh>
    <rPh sb="4" eb="6">
      <t>ホケン</t>
    </rPh>
    <rPh sb="6" eb="8">
      <t>カニュウ</t>
    </rPh>
    <phoneticPr fontId="2"/>
  </si>
  <si>
    <t>○○ビル</t>
    <phoneticPr fontId="2"/>
  </si>
  <si>
    <t>5xxxxxxx10</t>
    <phoneticPr fontId="2"/>
  </si>
  <si>
    <t>初回</t>
    <rPh sb="0" eb="2">
      <t>ショカイ</t>
    </rPh>
    <phoneticPr fontId="2"/>
  </si>
  <si>
    <t>〕</t>
  </si>
  <si>
    <t>有の場合、その期間：</t>
    <rPh sb="0" eb="1">
      <t>アリ</t>
    </rPh>
    <rPh sb="2" eb="4">
      <t>バアイ</t>
    </rPh>
    <rPh sb="7" eb="9">
      <t>キカン</t>
    </rPh>
    <phoneticPr fontId="2"/>
  </si>
  <si>
    <t>㊞</t>
    <phoneticPr fontId="2"/>
  </si>
  <si>
    <t>㊞</t>
    <phoneticPr fontId="2"/>
  </si>
  <si>
    <t>㊞</t>
    <phoneticPr fontId="2"/>
  </si>
  <si>
    <t>㊞</t>
    <phoneticPr fontId="2"/>
  </si>
  <si>
    <t>121～168日</t>
    <phoneticPr fontId="2"/>
  </si>
  <si>
    <t>１．定年：</t>
    <rPh sb="2" eb="4">
      <t>テイネン</t>
    </rPh>
    <phoneticPr fontId="2"/>
  </si>
  <si>
    <t>）歳</t>
    <rPh sb="1" eb="2">
      <t>サイ</t>
    </rPh>
    <phoneticPr fontId="2"/>
  </si>
  <si>
    <t>■　更新の有無（該当の場合）</t>
    <rPh sb="2" eb="4">
      <t>コウシン</t>
    </rPh>
    <rPh sb="5" eb="7">
      <t>ウム</t>
    </rPh>
    <phoneticPr fontId="2"/>
  </si>
  <si>
    <t>プロジェクトコード</t>
    <phoneticPr fontId="2"/>
  </si>
  <si>
    <t>/  労災保険</t>
    <rPh sb="3" eb="5">
      <t>ロウサイ</t>
    </rPh>
    <phoneticPr fontId="2"/>
  </si>
  <si>
    <t>無期</t>
    <rPh sb="0" eb="2">
      <t>ムキ</t>
    </rPh>
    <phoneticPr fontId="2"/>
  </si>
  <si>
    <t>初回</t>
    <rPh sb="0" eb="2">
      <t>ショカイ</t>
    </rPh>
    <phoneticPr fontId="2"/>
  </si>
  <si>
    <t>３．自己都合退職の手続き：退職する日の14日以上前に届出</t>
    <phoneticPr fontId="2"/>
  </si>
  <si>
    <t>１．定年　：</t>
    <rPh sb="2" eb="4">
      <t>テイネン</t>
    </rPh>
    <phoneticPr fontId="2"/>
  </si>
  <si>
    <t>５．解雇の事由及び手続き：詳細は、社員就業規則乙第8条、第16条～第18条、第52条、第54条</t>
    <phoneticPr fontId="2"/>
  </si>
  <si>
    <t>年次有給休暇：6ヶ月継続勤務した場合：</t>
    <rPh sb="0" eb="2">
      <t>ネンジ</t>
    </rPh>
    <rPh sb="2" eb="4">
      <t>ユウキュウ</t>
    </rPh>
    <rPh sb="4" eb="6">
      <t>キュウカ</t>
    </rPh>
    <rPh sb="9" eb="10">
      <t>ゲツ</t>
    </rPh>
    <rPh sb="10" eb="12">
      <t>ケイゾク</t>
    </rPh>
    <rPh sb="12" eb="14">
      <t>キンム</t>
    </rPh>
    <rPh sb="16" eb="18">
      <t>バアイ</t>
    </rPh>
    <phoneticPr fontId="2"/>
  </si>
  <si>
    <t>前月１１日から当月１０日</t>
    <phoneticPr fontId="2"/>
  </si>
  <si>
    <t>４．退職金：</t>
    <rPh sb="2" eb="5">
      <t>タイショクキン</t>
    </rPh>
    <phoneticPr fontId="2"/>
  </si>
  <si>
    <t>無</t>
    <rPh sb="0" eb="1">
      <t>ナシ</t>
    </rPh>
    <phoneticPr fontId="2"/>
  </si>
  <si>
    <t>パートタイマー</t>
    <phoneticPr fontId="2"/>
  </si>
  <si>
    <t>社員（無期転換）</t>
    <rPh sb="0" eb="2">
      <t>シャイン</t>
    </rPh>
    <rPh sb="3" eb="5">
      <t>ムキ</t>
    </rPh>
    <rPh sb="5" eb="7">
      <t>テンカン</t>
    </rPh>
    <phoneticPr fontId="2"/>
  </si>
  <si>
    <t>パートタイマー（無期転換）</t>
    <phoneticPr fontId="2"/>
  </si>
  <si>
    <t>１．部　門　名　：</t>
    <rPh sb="2" eb="3">
      <t>ブ</t>
    </rPh>
    <rPh sb="4" eb="5">
      <t>モン</t>
    </rPh>
    <rPh sb="6" eb="7">
      <t>メイ</t>
    </rPh>
    <phoneticPr fontId="2"/>
  </si>
  <si>
    <t>２．担当者職氏名：</t>
    <rPh sb="2" eb="5">
      <t>タントウシャ</t>
    </rPh>
    <rPh sb="5" eb="6">
      <t>ショク</t>
    </rPh>
    <rPh sb="6" eb="8">
      <t>シメイ</t>
    </rPh>
    <phoneticPr fontId="2"/>
  </si>
  <si>
    <t>３．連　絡　先　：</t>
    <rPh sb="2" eb="3">
      <t>レン</t>
    </rPh>
    <rPh sb="4" eb="5">
      <t>ラク</t>
    </rPh>
    <rPh sb="6" eb="7">
      <t>サキ</t>
    </rPh>
    <phoneticPr fontId="2"/>
  </si>
  <si>
    <t>今回を最終とする</t>
    <rPh sb="0" eb="2">
      <t>コンカイ</t>
    </rPh>
    <rPh sb="3" eb="5">
      <t>サイシュウ</t>
    </rPh>
    <phoneticPr fontId="2"/>
  </si>
  <si>
    <t>無期労働契約転換申込書</t>
    <phoneticPr fontId="2"/>
  </si>
  <si>
    <t>殿</t>
    <rPh sb="0" eb="1">
      <t>ドノ</t>
    </rPh>
    <phoneticPr fontId="2"/>
  </si>
  <si>
    <t>申出日</t>
    <rPh sb="0" eb="1">
      <t>モウ</t>
    </rPh>
    <rPh sb="1" eb="2">
      <t>デ</t>
    </rPh>
    <rPh sb="2" eb="3">
      <t>ビ</t>
    </rPh>
    <phoneticPr fontId="2"/>
  </si>
  <si>
    <t>申出者</t>
    <rPh sb="0" eb="1">
      <t>モウ</t>
    </rPh>
    <rPh sb="1" eb="2">
      <t>デ</t>
    </rPh>
    <rPh sb="2" eb="3">
      <t>シャ</t>
    </rPh>
    <phoneticPr fontId="2"/>
  </si>
  <si>
    <t>無期労働契約転換申込み受理通知書</t>
    <phoneticPr fontId="2"/>
  </si>
  <si>
    <t>職氏名</t>
    <rPh sb="0" eb="1">
      <t>ショク</t>
    </rPh>
    <rPh sb="1" eb="3">
      <t>シメイ</t>
    </rPh>
    <phoneticPr fontId="2"/>
  </si>
  <si>
    <t>私は、現在の有期労働契約の契約期間の末日までに通算契約期間が５年を超えますので、</t>
    <phoneticPr fontId="2"/>
  </si>
  <si>
    <t>労働契約法第18条第１項に基づき、期間の定めのない労働契約（無期労働契約）への転換</t>
    <phoneticPr fontId="2"/>
  </si>
  <si>
    <t>を申し込みます。</t>
    <phoneticPr fontId="2"/>
  </si>
  <si>
    <t>通知日</t>
    <rPh sb="0" eb="2">
      <t>ツウチ</t>
    </rPh>
    <rPh sb="2" eb="3">
      <t>ビ</t>
    </rPh>
    <phoneticPr fontId="2"/>
  </si>
  <si>
    <t>なお、転換後の雇用契約書を作成しますので調印については別途連絡します。</t>
    <rPh sb="3" eb="5">
      <t>テンカン</t>
    </rPh>
    <rPh sb="5" eb="6">
      <t>ゴ</t>
    </rPh>
    <rPh sb="7" eb="9">
      <t>コヨウ</t>
    </rPh>
    <rPh sb="9" eb="12">
      <t>ケイヤクショ</t>
    </rPh>
    <rPh sb="13" eb="15">
      <t>サクセイ</t>
    </rPh>
    <rPh sb="20" eb="22">
      <t>チョウイン</t>
    </rPh>
    <rPh sb="27" eb="29">
      <t>ベット</t>
    </rPh>
    <rPh sb="29" eb="31">
      <t>レンラク</t>
    </rPh>
    <phoneticPr fontId="2"/>
  </si>
  <si>
    <t>申込書に記載のうえ雇用担当者に提出してください。</t>
    <rPh sb="0" eb="3">
      <t>モウシコミショ</t>
    </rPh>
    <rPh sb="4" eb="6">
      <t>キサイ</t>
    </rPh>
    <rPh sb="9" eb="11">
      <t>コヨウ</t>
    </rPh>
    <rPh sb="11" eb="14">
      <t>タントウシャ</t>
    </rPh>
    <rPh sb="15" eb="17">
      <t>テイシュツ</t>
    </rPh>
    <phoneticPr fontId="2"/>
  </si>
  <si>
    <t>（印）</t>
    <rPh sb="1" eb="2">
      <t>イン</t>
    </rPh>
    <phoneticPr fontId="2"/>
  </si>
  <si>
    <t>○○　○○</t>
    <phoneticPr fontId="2"/>
  </si>
  <si>
    <t>○○支店</t>
    <rPh sb="2" eb="4">
      <t>シテン</t>
    </rPh>
    <phoneticPr fontId="2"/>
  </si>
  <si>
    <t>執行役員支店長　○○　○○</t>
    <rPh sb="0" eb="2">
      <t>シッコウ</t>
    </rPh>
    <rPh sb="2" eb="4">
      <t>ヤクイン</t>
    </rPh>
    <rPh sb="4" eb="6">
      <t>シテン</t>
    </rPh>
    <rPh sb="6" eb="7">
      <t>チョウ</t>
    </rPh>
    <phoneticPr fontId="2"/>
  </si>
  <si>
    <t>あなたから提出された無期労働契約転換申込書について通算契約期間が５年を超えることを</t>
    <phoneticPr fontId="2"/>
  </si>
  <si>
    <t>確認し受理しましたので通知します。</t>
    <rPh sb="0" eb="2">
      <t>カクニン</t>
    </rPh>
    <phoneticPr fontId="2"/>
  </si>
  <si>
    <t>三幸株式会社　○○支店</t>
    <rPh sb="0" eb="1">
      <t>サン</t>
    </rPh>
    <rPh sb="1" eb="2">
      <t>コウ</t>
    </rPh>
    <rPh sb="2" eb="4">
      <t>カブシキ</t>
    </rPh>
    <rPh sb="4" eb="6">
      <t>カイシャ</t>
    </rPh>
    <rPh sb="9" eb="11">
      <t>シテン</t>
    </rPh>
    <phoneticPr fontId="2"/>
  </si>
  <si>
    <t>支店長　○○　○○</t>
    <rPh sb="0" eb="2">
      <t>シテン</t>
    </rPh>
    <rPh sb="2" eb="3">
      <t>チョウ</t>
    </rPh>
    <phoneticPr fontId="2"/>
  </si>
  <si>
    <t>１．</t>
  </si>
  <si>
    <t>～</t>
  </si>
  <si>
    <t>〔</t>
  </si>
  <si>
    <t>）</t>
  </si>
  <si>
    <t>結婚・忌引・赴任</t>
  </si>
  <si>
    <t>：</t>
  </si>
  <si>
    <t>育児休業等・介護休業等</t>
  </si>
  <si>
    <t>日　以降は裏面の付与表による。</t>
    <phoneticPr fontId="2"/>
  </si>
  <si>
    <t>（コピーした書類に押印し受理通知書としてください。）</t>
    <rPh sb="6" eb="8">
      <t>ショルイ</t>
    </rPh>
    <rPh sb="9" eb="11">
      <t>オウイン</t>
    </rPh>
    <rPh sb="12" eb="14">
      <t>ジュリ</t>
    </rPh>
    <rPh sb="14" eb="16">
      <t>ツウチ</t>
    </rPh>
    <rPh sb="16" eb="17">
      <t>ショ</t>
    </rPh>
    <phoneticPr fontId="2"/>
  </si>
  <si>
    <t>■ 就業の場所　：　　　　　</t>
    <rPh sb="2" eb="4">
      <t>シュウギョウ</t>
    </rPh>
    <rPh sb="5" eb="7">
      <t>バショ</t>
    </rPh>
    <phoneticPr fontId="2"/>
  </si>
  <si>
    <t>通知日</t>
    <rPh sb="0" eb="3">
      <t>ツウチビ</t>
    </rPh>
    <phoneticPr fontId="2"/>
  </si>
  <si>
    <t>曜日 ・ 国民の祝休日 ・ その他（</t>
    <rPh sb="0" eb="2">
      <t>ヨウビ</t>
    </rPh>
    <phoneticPr fontId="2"/>
  </si>
  <si>
    <t>定例日　　・毎週：</t>
    <rPh sb="0" eb="3">
      <t>テイレイビ</t>
    </rPh>
    <phoneticPr fontId="2"/>
  </si>
  <si>
    <t>日</t>
    <rPh sb="0" eb="1">
      <t>ニチ</t>
    </rPh>
    <phoneticPr fontId="2"/>
  </si>
  <si>
    <t>社員乙有給付与表</t>
    <rPh sb="0" eb="2">
      <t>シャイン</t>
    </rPh>
    <rPh sb="2" eb="3">
      <t>オツ</t>
    </rPh>
    <rPh sb="3" eb="5">
      <t>ユウキュウ</t>
    </rPh>
    <rPh sb="5" eb="7">
      <t>フヨ</t>
    </rPh>
    <rPh sb="7" eb="8">
      <t>ヒョウ</t>
    </rPh>
    <phoneticPr fontId="2"/>
  </si>
  <si>
    <t>週日数</t>
    <rPh sb="0" eb="1">
      <t>シュウ</t>
    </rPh>
    <rPh sb="1" eb="3">
      <t>ニッスウ</t>
    </rPh>
    <phoneticPr fontId="2"/>
  </si>
  <si>
    <t>初回付与数</t>
    <rPh sb="0" eb="2">
      <t>ショカイ</t>
    </rPh>
    <rPh sb="2" eb="4">
      <t>フヨ</t>
    </rPh>
    <rPh sb="4" eb="5">
      <t>スウ</t>
    </rPh>
    <phoneticPr fontId="2"/>
  </si>
  <si>
    <t>基本給</t>
    <rPh sb="0" eb="3">
      <t>キホンキュウ</t>
    </rPh>
    <phoneticPr fontId="2"/>
  </si>
  <si>
    <t>現場手当</t>
    <rPh sb="0" eb="2">
      <t>ゲンバ</t>
    </rPh>
    <rPh sb="2" eb="4">
      <t>テアテ</t>
    </rPh>
    <phoneticPr fontId="2"/>
  </si>
  <si>
    <t>職務手当</t>
    <rPh sb="0" eb="2">
      <t>ショクム</t>
    </rPh>
    <rPh sb="2" eb="4">
      <t>テアテ</t>
    </rPh>
    <phoneticPr fontId="2"/>
  </si>
  <si>
    <t>役付手当</t>
    <rPh sb="0" eb="1">
      <t>ヤク</t>
    </rPh>
    <rPh sb="1" eb="2">
      <t>ツキ</t>
    </rPh>
    <rPh sb="2" eb="4">
      <t>テアテ</t>
    </rPh>
    <phoneticPr fontId="2"/>
  </si>
  <si>
    <t>変形手当</t>
    <rPh sb="0" eb="2">
      <t>ヘンケイ</t>
    </rPh>
    <rPh sb="2" eb="4">
      <t>テアテ</t>
    </rPh>
    <phoneticPr fontId="2"/>
  </si>
  <si>
    <t>基本給（時給）</t>
    <rPh sb="0" eb="3">
      <t>キホンキュウ</t>
    </rPh>
    <rPh sb="4" eb="6">
      <t>ジキュウ</t>
    </rPh>
    <phoneticPr fontId="2"/>
  </si>
  <si>
    <t>基本給（日給）</t>
    <rPh sb="0" eb="3">
      <t>キホンキュウ</t>
    </rPh>
    <rPh sb="4" eb="6">
      <t>ニッキュウ</t>
    </rPh>
    <phoneticPr fontId="2"/>
  </si>
  <si>
    <t>基本給（月給）</t>
    <rPh sb="0" eb="3">
      <t>キホンキュウ</t>
    </rPh>
    <rPh sb="4" eb="6">
      <t>ゲッキュウ</t>
    </rPh>
    <phoneticPr fontId="2"/>
  </si>
  <si>
    <t>（変更前</t>
    <rPh sb="1" eb="3">
      <t>ヘンコウ</t>
    </rPh>
    <rPh sb="3" eb="4">
      <t>マエ</t>
    </rPh>
    <phoneticPr fontId="2"/>
  </si>
  <si>
    <t>）</t>
    <phoneticPr fontId="2"/>
  </si>
  <si>
    <t>・・・</t>
    <phoneticPr fontId="2"/>
  </si>
  <si>
    <t>■ 使用者</t>
    <rPh sb="2" eb="5">
      <t>シヨウシャ</t>
    </rPh>
    <phoneticPr fontId="2"/>
  </si>
  <si>
    <t>職氏名</t>
    <rPh sb="0" eb="1">
      <t>ショク</t>
    </rPh>
    <rPh sb="1" eb="3">
      <t>シメイ</t>
    </rPh>
    <phoneticPr fontId="2"/>
  </si>
  <si>
    <t>現場職務手当</t>
    <rPh sb="0" eb="2">
      <t>ゲンバ</t>
    </rPh>
    <rPh sb="2" eb="4">
      <t>ショクム</t>
    </rPh>
    <rPh sb="4" eb="6">
      <t>テアテ</t>
    </rPh>
    <phoneticPr fontId="2"/>
  </si>
  <si>
    <t>厚生年金保険</t>
    <phoneticPr fontId="2"/>
  </si>
  <si>
    <t>三幸株式会社　○○支店</t>
    <rPh sb="0" eb="1">
      <t>サン</t>
    </rPh>
    <rPh sb="1" eb="2">
      <t>コウ</t>
    </rPh>
    <rPh sb="2" eb="4">
      <t>カブシキ</t>
    </rPh>
    <rPh sb="4" eb="6">
      <t>カイシャ</t>
    </rPh>
    <rPh sb="9" eb="11">
      <t>シテン</t>
    </rPh>
    <phoneticPr fontId="2"/>
  </si>
  <si>
    <t>（印）</t>
    <rPh sb="1" eb="2">
      <t>イン</t>
    </rPh>
    <phoneticPr fontId="2"/>
  </si>
  <si>
    <t>労働条件変更通知書</t>
    <rPh sb="0" eb="2">
      <t>ロウドウ</t>
    </rPh>
    <rPh sb="2" eb="4">
      <t>ジョウケン</t>
    </rPh>
    <rPh sb="4" eb="6">
      <t>ヘンコウ</t>
    </rPh>
    <rPh sb="6" eb="9">
      <t>ツウチショ</t>
    </rPh>
    <phoneticPr fontId="2"/>
  </si>
  <si>
    <t>000000</t>
    <phoneticPr fontId="2"/>
  </si>
  <si>
    <t>○○　○○　殿</t>
    <rPh sb="6" eb="7">
      <t>ドノ</t>
    </rPh>
    <phoneticPr fontId="2"/>
  </si>
  <si>
    <t>○○の○○業務</t>
    <rPh sb="5" eb="7">
      <t>ギョウム</t>
    </rPh>
    <phoneticPr fontId="2"/>
  </si>
  <si>
    <t>○○ビル事業所</t>
    <rPh sb="4" eb="7">
      <t>ジギョウショ</t>
    </rPh>
    <phoneticPr fontId="2"/>
  </si>
  <si>
    <t>00000000</t>
    <phoneticPr fontId="2"/>
  </si>
  <si>
    <t>（変更</t>
    <rPh sb="1" eb="3">
      <t>ヘンコウ</t>
    </rPh>
    <phoneticPr fontId="2"/>
  </si>
  <si>
    <t>）</t>
    <phoneticPr fontId="2"/>
  </si>
  <si>
    <t>年次有給休暇 （入社日から6ヶ月継続勤務し8割上出勤のとき）</t>
    <rPh sb="0" eb="2">
      <t>ネンジ</t>
    </rPh>
    <rPh sb="2" eb="4">
      <t>ユウキュウ</t>
    </rPh>
    <rPh sb="4" eb="6">
      <t>キュウカ</t>
    </rPh>
    <rPh sb="8" eb="10">
      <t>ニュウシャ</t>
    </rPh>
    <rPh sb="10" eb="11">
      <t>ヒ</t>
    </rPh>
    <rPh sb="15" eb="16">
      <t>ゲツ</t>
    </rPh>
    <rPh sb="16" eb="18">
      <t>ケイゾク</t>
    </rPh>
    <rPh sb="18" eb="20">
      <t>キンム</t>
    </rPh>
    <rPh sb="22" eb="23">
      <t>ワリ</t>
    </rPh>
    <rPh sb="23" eb="24">
      <t>ジョウ</t>
    </rPh>
    <rPh sb="24" eb="26">
      <t>シュッキン</t>
    </rPh>
    <phoneticPr fontId="2"/>
  </si>
  <si>
    <t>以後は継続勤務年数１年ごとに就業規則の有給休暇付与表による日数を付与。</t>
    <rPh sb="0" eb="2">
      <t>イゴ</t>
    </rPh>
    <rPh sb="14" eb="16">
      <t>シュウギョウ</t>
    </rPh>
    <rPh sb="16" eb="18">
      <t>キソク</t>
    </rPh>
    <rPh sb="19" eb="21">
      <t>ユウキュウ</t>
    </rPh>
    <rPh sb="21" eb="23">
      <t>キュウカ</t>
    </rPh>
    <rPh sb="23" eb="25">
      <t>フヨ</t>
    </rPh>
    <rPh sb="25" eb="26">
      <t>ヒョウ</t>
    </rPh>
    <rPh sb="29" eb="31">
      <t>ニッスウ</t>
    </rPh>
    <rPh sb="32" eb="34">
      <t>フヨ</t>
    </rPh>
    <phoneticPr fontId="2"/>
  </si>
  <si>
    <t>従業員からの申請による変更（技術手当、家族手当、通勤手当等）は通知書不要です。</t>
    <rPh sb="0" eb="3">
      <t>ジュウギョウイン</t>
    </rPh>
    <rPh sb="6" eb="8">
      <t>シンセイ</t>
    </rPh>
    <rPh sb="11" eb="13">
      <t>ヘンコウ</t>
    </rPh>
    <rPh sb="31" eb="33">
      <t>ツウチ</t>
    </rPh>
    <rPh sb="33" eb="34">
      <t>ショ</t>
    </rPh>
    <rPh sb="34" eb="36">
      <t>フヨウ</t>
    </rPh>
    <phoneticPr fontId="2"/>
  </si>
  <si>
    <t>雇用保険</t>
    <phoneticPr fontId="2"/>
  </si>
  <si>
    <t>労働条件の変更を次のとおり通知いたします。</t>
    <rPh sb="0" eb="2">
      <t>ロウドウ</t>
    </rPh>
    <rPh sb="2" eb="4">
      <t>ジョウケン</t>
    </rPh>
    <rPh sb="5" eb="7">
      <t>ヘンコウ</t>
    </rPh>
    <rPh sb="8" eb="9">
      <t>ツギ</t>
    </rPh>
    <rPh sb="13" eb="15">
      <t>ツウチ</t>
    </rPh>
    <phoneticPr fontId="2"/>
  </si>
  <si>
    <t>既存の雇用契約内容の変更を通知する場合に使用してください。</t>
    <rPh sb="0" eb="2">
      <t>キゾン</t>
    </rPh>
    <rPh sb="3" eb="5">
      <t>コヨウ</t>
    </rPh>
    <rPh sb="5" eb="7">
      <t>ケイヤク</t>
    </rPh>
    <rPh sb="7" eb="9">
      <t>ナイヨウ</t>
    </rPh>
    <rPh sb="10" eb="12">
      <t>ヘンコウ</t>
    </rPh>
    <rPh sb="13" eb="15">
      <t>ツウチ</t>
    </rPh>
    <rPh sb="17" eb="19">
      <t>バアイ</t>
    </rPh>
    <rPh sb="20" eb="22">
      <t>シヨウ</t>
    </rPh>
    <phoneticPr fontId="2"/>
  </si>
  <si>
    <t>雇用期間（または退職金の有無）の変更は、雇用契約書を新たに作成し調印してください</t>
    <rPh sb="0" eb="2">
      <t>コヨウ</t>
    </rPh>
    <rPh sb="2" eb="4">
      <t>キカン</t>
    </rPh>
    <rPh sb="16" eb="18">
      <t>ヘンコウ</t>
    </rPh>
    <rPh sb="20" eb="22">
      <t>コヨウ</t>
    </rPh>
    <rPh sb="22" eb="25">
      <t>ケイヤクショ</t>
    </rPh>
    <rPh sb="26" eb="27">
      <t>アラ</t>
    </rPh>
    <rPh sb="29" eb="31">
      <t>サクセイ</t>
    </rPh>
    <rPh sb="32" eb="34">
      <t>チョウイン</t>
    </rPh>
    <phoneticPr fontId="2"/>
  </si>
  <si>
    <t>入力が必要な項目が空白の場合は、セルに色が表示される場合があります。</t>
    <rPh sb="0" eb="2">
      <t>ニュウリョク</t>
    </rPh>
    <rPh sb="3" eb="5">
      <t>ヒツヨウ</t>
    </rPh>
    <rPh sb="6" eb="8">
      <t>コウモク</t>
    </rPh>
    <rPh sb="9" eb="11">
      <t>クウハク</t>
    </rPh>
    <rPh sb="12" eb="14">
      <t>バアイ</t>
    </rPh>
    <rPh sb="19" eb="20">
      <t>イロ</t>
    </rPh>
    <rPh sb="21" eb="23">
      <t>ヒョウジ</t>
    </rPh>
    <rPh sb="26" eb="28">
      <t>バアイ</t>
    </rPh>
    <phoneticPr fontId="2"/>
  </si>
  <si>
    <t>O52↓</t>
    <phoneticPr fontId="2"/>
  </si>
  <si>
    <r>
      <t>当月２５日</t>
    </r>
    <r>
      <rPr>
        <sz val="10"/>
        <rFont val="ＭＳ 明朝"/>
        <family val="1"/>
        <charset val="128"/>
      </rPr>
      <t>（当社指定の金融機関の休業日にあたる場合はその直前の営業日）</t>
    </r>
    <rPh sb="0" eb="2">
      <t>トウゲツ</t>
    </rPh>
    <rPh sb="18" eb="19">
      <t>ビ</t>
    </rPh>
    <phoneticPr fontId="2"/>
  </si>
  <si>
    <t>初版：平成16年1月</t>
    <rPh sb="0" eb="2">
      <t>ショハン</t>
    </rPh>
    <rPh sb="3" eb="5">
      <t>ヘイセイ</t>
    </rPh>
    <rPh sb="7" eb="8">
      <t>ネン</t>
    </rPh>
    <rPh sb="9" eb="10">
      <t>ガツ</t>
    </rPh>
    <phoneticPr fontId="2"/>
  </si>
  <si>
    <t>改訂2版：平成22年4月（甲乙、60H超過割増率を追加）</t>
    <rPh sb="0" eb="2">
      <t>カイテイ</t>
    </rPh>
    <rPh sb="3" eb="4">
      <t>バン</t>
    </rPh>
    <rPh sb="5" eb="7">
      <t>ヘイセイ</t>
    </rPh>
    <rPh sb="9" eb="10">
      <t>ネン</t>
    </rPh>
    <rPh sb="11" eb="12">
      <t>ガツ</t>
    </rPh>
    <rPh sb="13" eb="15">
      <t>コウオツ</t>
    </rPh>
    <rPh sb="19" eb="21">
      <t>チョウカ</t>
    </rPh>
    <rPh sb="21" eb="23">
      <t>ワリマシ</t>
    </rPh>
    <rPh sb="23" eb="24">
      <t>リツ</t>
    </rPh>
    <rPh sb="25" eb="27">
      <t>ツイカ</t>
    </rPh>
    <phoneticPr fontId="2"/>
  </si>
  <si>
    <t>改訂1版：平成21年3月（乙、賞与支給の有無を明示）</t>
    <rPh sb="0" eb="2">
      <t>カイテイ</t>
    </rPh>
    <rPh sb="3" eb="4">
      <t>バン</t>
    </rPh>
    <rPh sb="5" eb="7">
      <t>ヘイセイ</t>
    </rPh>
    <rPh sb="9" eb="10">
      <t>ネン</t>
    </rPh>
    <rPh sb="11" eb="12">
      <t>ガツ</t>
    </rPh>
    <rPh sb="13" eb="14">
      <t>オツ</t>
    </rPh>
    <rPh sb="15" eb="17">
      <t>ショウヨ</t>
    </rPh>
    <rPh sb="17" eb="19">
      <t>シキュウ</t>
    </rPh>
    <rPh sb="20" eb="22">
      <t>ウム</t>
    </rPh>
    <rPh sb="23" eb="25">
      <t>メイジ</t>
    </rPh>
    <phoneticPr fontId="2"/>
  </si>
  <si>
    <t>改訂3版：平成27年4月（乙、短時間労働者の雇用管理の改善等に関する法律に対応しA3両面に変更）</t>
    <rPh sb="0" eb="2">
      <t>カイテイ</t>
    </rPh>
    <rPh sb="3" eb="4">
      <t>バン</t>
    </rPh>
    <rPh sb="5" eb="7">
      <t>ヘイセイ</t>
    </rPh>
    <rPh sb="9" eb="10">
      <t>ネン</t>
    </rPh>
    <rPh sb="11" eb="12">
      <t>ガツ</t>
    </rPh>
    <rPh sb="13" eb="14">
      <t>オツ</t>
    </rPh>
    <rPh sb="37" eb="39">
      <t>タイオウ</t>
    </rPh>
    <rPh sb="42" eb="44">
      <t>リョウメン</t>
    </rPh>
    <rPh sb="45" eb="47">
      <t>ヘンコウ</t>
    </rPh>
    <phoneticPr fontId="2"/>
  </si>
  <si>
    <t>改訂4版：平成30年4月（乙、無期転換の申込に対応）</t>
    <rPh sb="0" eb="2">
      <t>カイテイ</t>
    </rPh>
    <rPh sb="3" eb="4">
      <t>バン</t>
    </rPh>
    <rPh sb="5" eb="7">
      <t>ヘイセイ</t>
    </rPh>
    <rPh sb="9" eb="10">
      <t>ネン</t>
    </rPh>
    <rPh sb="11" eb="12">
      <t>ガツ</t>
    </rPh>
    <rPh sb="13" eb="14">
      <t>オツ</t>
    </rPh>
    <rPh sb="15" eb="17">
      <t>ムキ</t>
    </rPh>
    <rPh sb="17" eb="19">
      <t>テンカン</t>
    </rPh>
    <rPh sb="20" eb="22">
      <t>モウシコミ</t>
    </rPh>
    <rPh sb="23" eb="25">
      <t>タイオウ</t>
    </rPh>
    <phoneticPr fontId="2"/>
  </si>
  <si>
    <t>（社員番号</t>
    <rPh sb="1" eb="3">
      <t>シャイン</t>
    </rPh>
    <rPh sb="3" eb="5">
      <t>バンゴウ</t>
    </rPh>
    <phoneticPr fontId="2"/>
  </si>
  <si>
    <t>）</t>
    <phoneticPr fontId="2"/>
  </si>
  <si>
    <t>000000</t>
    <phoneticPr fontId="2"/>
  </si>
  <si>
    <t>シフト表による</t>
    <rPh sb="3" eb="4">
      <t>ヒョウ</t>
    </rPh>
    <phoneticPr fontId="2"/>
  </si>
  <si>
    <t>派遣事業として従事する社員の勤務地変更等は派遣業務帳票の「就業条件明示書」を使用してください。</t>
    <rPh sb="0" eb="2">
      <t>ハケン</t>
    </rPh>
    <rPh sb="2" eb="4">
      <t>ジギョウ</t>
    </rPh>
    <rPh sb="7" eb="9">
      <t>ジュウジ</t>
    </rPh>
    <rPh sb="11" eb="13">
      <t>シャイン</t>
    </rPh>
    <rPh sb="14" eb="17">
      <t>キンムチ</t>
    </rPh>
    <rPh sb="17" eb="19">
      <t>ヘンコウ</t>
    </rPh>
    <rPh sb="19" eb="20">
      <t>トウ</t>
    </rPh>
    <rPh sb="21" eb="23">
      <t>ハケン</t>
    </rPh>
    <rPh sb="23" eb="25">
      <t>ギョウム</t>
    </rPh>
    <rPh sb="25" eb="27">
      <t>チョウヒョウ</t>
    </rPh>
    <rPh sb="29" eb="31">
      <t>シュウギョウ</t>
    </rPh>
    <rPh sb="31" eb="33">
      <t>ジョウケン</t>
    </rPh>
    <rPh sb="33" eb="35">
      <t>メイジ</t>
    </rPh>
    <rPh sb="35" eb="36">
      <t>ショ</t>
    </rPh>
    <rPh sb="38" eb="40">
      <t>シヨウ</t>
    </rPh>
    <phoneticPr fontId="2"/>
  </si>
  <si>
    <t>無　／　有</t>
    <rPh sb="0" eb="1">
      <t>ナシ</t>
    </rPh>
    <rPh sb="4" eb="5">
      <t>アリ</t>
    </rPh>
    <phoneticPr fontId="2"/>
  </si>
  <si>
    <t>賞与の有無</t>
    <rPh sb="0" eb="2">
      <t>ショウヨ</t>
    </rPh>
    <rPh sb="3" eb="5">
      <t>ウム</t>
    </rPh>
    <phoneticPr fontId="2"/>
  </si>
  <si>
    <t>※業務上の必要がある場合は、さらに職場を変更することがあります。</t>
    <phoneticPr fontId="2"/>
  </si>
  <si>
    <t>※業務上の必要がある場合は、勤務時間外及び休日に勤務することがあります。</t>
    <rPh sb="1" eb="4">
      <t>ギョウムジョウ</t>
    </rPh>
    <rPh sb="5" eb="7">
      <t>ヒツヨウ</t>
    </rPh>
    <rPh sb="10" eb="12">
      <t>バアイ</t>
    </rPh>
    <rPh sb="14" eb="16">
      <t>キンム</t>
    </rPh>
    <rPh sb="16" eb="18">
      <t>ジカン</t>
    </rPh>
    <rPh sb="18" eb="19">
      <t>ガイ</t>
    </rPh>
    <rPh sb="19" eb="20">
      <t>オヨ</t>
    </rPh>
    <rPh sb="21" eb="23">
      <t>キュウジツ</t>
    </rPh>
    <rPh sb="24" eb="26">
      <t>キンム</t>
    </rPh>
    <phoneticPr fontId="2"/>
  </si>
  <si>
    <t>令和</t>
    <rPh sb="0" eb="2">
      <t>レイワ</t>
    </rPh>
    <phoneticPr fontId="2"/>
  </si>
  <si>
    <t>令和</t>
    <rPh sb="0" eb="2">
      <t>レイワ</t>
    </rPh>
    <phoneticPr fontId="2"/>
  </si>
  <si>
    <t>令和○○年○○月○○日</t>
    <rPh sb="0" eb="2">
      <t>レイワ</t>
    </rPh>
    <rPh sb="3" eb="4">
      <t>ネン</t>
    </rPh>
    <rPh sb="6" eb="7">
      <t>ガツ</t>
    </rPh>
    <rPh sb="9" eb="10">
      <t>ニチ</t>
    </rPh>
    <phoneticPr fontId="2"/>
  </si>
  <si>
    <t>令和○○年○月○日</t>
    <rPh sb="0" eb="2">
      <t>レイワ</t>
    </rPh>
    <rPh sb="4" eb="5">
      <t>ネン</t>
    </rPh>
    <rPh sb="6" eb="7">
      <t>ガツ</t>
    </rPh>
    <rPh sb="8" eb="9">
      <t>ニチ</t>
    </rPh>
    <phoneticPr fontId="2"/>
  </si>
  <si>
    <t>令和○○年○月○日</t>
    <rPh sb="0" eb="2">
      <t>レイワ</t>
    </rPh>
    <phoneticPr fontId="2"/>
  </si>
  <si>
    <t>改訂5版：令和1年5月（改元対応）</t>
    <rPh sb="0" eb="2">
      <t>カイテイ</t>
    </rPh>
    <rPh sb="3" eb="4">
      <t>バン</t>
    </rPh>
    <rPh sb="5" eb="7">
      <t>レイワ</t>
    </rPh>
    <rPh sb="8" eb="9">
      <t>ネン</t>
    </rPh>
    <rPh sb="9" eb="10">
      <t>ヘイネン</t>
    </rPh>
    <rPh sb="10" eb="11">
      <t>ガツ</t>
    </rPh>
    <rPh sb="12" eb="14">
      <t>カイゲン</t>
    </rPh>
    <rPh sb="14" eb="16">
      <t>タイオウ</t>
    </rPh>
    <phoneticPr fontId="2"/>
  </si>
  <si>
    <t>1</t>
    <phoneticPr fontId="2"/>
  </si>
  <si>
    <t>5</t>
    <phoneticPr fontId="2"/>
  </si>
  <si>
    <r>
      <t>２．契約の更新は、次のいずれかにより判断する。</t>
    </r>
    <r>
      <rPr>
        <sz val="8"/>
        <rFont val="ＭＳ 明朝"/>
        <family val="1"/>
        <charset val="128"/>
      </rPr>
      <t>（上記１が「更新する場合がありえる」の場合）</t>
    </r>
    <rPh sb="2" eb="4">
      <t>ケイヤク</t>
    </rPh>
    <rPh sb="5" eb="7">
      <t>コウシン</t>
    </rPh>
    <rPh sb="9" eb="10">
      <t>ツギ</t>
    </rPh>
    <rPh sb="18" eb="20">
      <t>ハンダン</t>
    </rPh>
    <rPh sb="24" eb="26">
      <t>ジョウキ</t>
    </rPh>
    <rPh sb="29" eb="31">
      <t>コウシン</t>
    </rPh>
    <rPh sb="33" eb="35">
      <t>バアイ</t>
    </rPh>
    <rPh sb="42" eb="44">
      <t>バアイ</t>
    </rPh>
    <phoneticPr fontId="2"/>
  </si>
  <si>
    <t>も通常の労働者と同様に使用することができます。</t>
    <phoneticPr fontId="2"/>
  </si>
  <si>
    <t>就労する誰もが見ることのできる場所に掲示し、既に採用している短時間労働者及び</t>
    <rPh sb="7" eb="8">
      <t>ミ</t>
    </rPh>
    <phoneticPr fontId="2"/>
  </si>
  <si>
    <t>週所定労働日数5日未満かつ週所定労働時間が30時間未満の社員（乙）が、次表に定める</t>
    <phoneticPr fontId="2"/>
  </si>
  <si>
    <t>期間それぞれ継続勤務し、その期間の所定労働日数の8割以上出勤したときは、次表のとおり</t>
    <phoneticPr fontId="2"/>
  </si>
  <si>
    <t>に年次有給休暇を付与する。</t>
    <phoneticPr fontId="2"/>
  </si>
  <si>
    <r>
      <t>①</t>
    </r>
    <r>
      <rPr>
        <sz val="7"/>
        <rFont val="ＭＳ 明朝"/>
        <family val="1"/>
        <charset val="128"/>
      </rPr>
      <t xml:space="preserve">  </t>
    </r>
    <r>
      <rPr>
        <sz val="11"/>
        <rFont val="ＭＳ 明朝"/>
        <family val="1"/>
        <charset val="128"/>
      </rPr>
      <t>週所定労働日数が4日の者 …… 15日</t>
    </r>
    <phoneticPr fontId="2"/>
  </si>
  <si>
    <r>
      <t>②</t>
    </r>
    <r>
      <rPr>
        <sz val="7"/>
        <rFont val="ＭＳ 明朝"/>
        <family val="1"/>
        <charset val="128"/>
      </rPr>
      <t xml:space="preserve">  </t>
    </r>
    <r>
      <rPr>
        <sz val="11"/>
        <rFont val="ＭＳ 明朝"/>
        <family val="1"/>
        <charset val="128"/>
      </rPr>
      <t>週所定労働日数が3日の者 …… 11日</t>
    </r>
    <phoneticPr fontId="2"/>
  </si>
  <si>
    <r>
      <t>③</t>
    </r>
    <r>
      <rPr>
        <sz val="7"/>
        <rFont val="ＭＳ 明朝"/>
        <family val="1"/>
        <charset val="128"/>
      </rPr>
      <t xml:space="preserve">  </t>
    </r>
    <r>
      <rPr>
        <sz val="11"/>
        <rFont val="ＭＳ 明朝"/>
        <family val="1"/>
        <charset val="128"/>
      </rPr>
      <t>週所定労働日数が2日の者 ……  7日</t>
    </r>
  </si>
  <si>
    <r>
      <t>④</t>
    </r>
    <r>
      <rPr>
        <sz val="7"/>
        <rFont val="ＭＳ 明朝"/>
        <family val="1"/>
        <charset val="128"/>
      </rPr>
      <t xml:space="preserve">  </t>
    </r>
    <r>
      <rPr>
        <sz val="11"/>
        <rFont val="ＭＳ 明朝"/>
        <family val="1"/>
        <charset val="128"/>
      </rPr>
      <t>週所定労働日数が1日の者 ……  3日</t>
    </r>
  </si>
  <si>
    <t>改訂6版：令和2年6月（乙、特別休暇は時給者も有給、短時間労働者の雇用管理…→短時間労働者及び有期雇用労働者の雇用管理…</t>
    <rPh sb="0" eb="2">
      <t>カイテイ</t>
    </rPh>
    <rPh sb="3" eb="4">
      <t>バン</t>
    </rPh>
    <rPh sb="5" eb="7">
      <t>レイワ</t>
    </rPh>
    <rPh sb="8" eb="9">
      <t>ネン</t>
    </rPh>
    <rPh sb="10" eb="11">
      <t>ガツ</t>
    </rPh>
    <rPh sb="12" eb="13">
      <t>オツ</t>
    </rPh>
    <rPh sb="14" eb="16">
      <t>トクベツ</t>
    </rPh>
    <rPh sb="16" eb="18">
      <t>キュウカ</t>
    </rPh>
    <rPh sb="19" eb="21">
      <t>ジキュウ</t>
    </rPh>
    <rPh sb="21" eb="22">
      <t>シャ</t>
    </rPh>
    <rPh sb="23" eb="25">
      <t>ユウキュウ</t>
    </rPh>
    <rPh sb="57" eb="59">
      <t>カンリ</t>
    </rPh>
    <phoneticPr fontId="2"/>
  </si>
  <si>
    <t>■　短時間労働者及び有期雇用労働者の雇用管理の改善等に関する事項に係る相談窓口</t>
    <rPh sb="2" eb="5">
      <t>タンジカン</t>
    </rPh>
    <rPh sb="5" eb="8">
      <t>ロウドウシャ</t>
    </rPh>
    <rPh sb="8" eb="9">
      <t>オヨ</t>
    </rPh>
    <rPh sb="10" eb="12">
      <t>ユウキ</t>
    </rPh>
    <rPh sb="12" eb="14">
      <t>コヨウ</t>
    </rPh>
    <rPh sb="14" eb="17">
      <t>ロウドウシャ</t>
    </rPh>
    <phoneticPr fontId="2"/>
  </si>
  <si>
    <t>通常の労働者を募集する場合、その募集内容を既に採用している短時間労働者及び有期雇</t>
    <phoneticPr fontId="2"/>
  </si>
  <si>
    <t>用労働者に周知します。</t>
    <phoneticPr fontId="2"/>
  </si>
  <si>
    <t>短時間労働者及び有期雇用労働者への事業主としての説明は次の通りです。</t>
    <phoneticPr fontId="2"/>
  </si>
  <si>
    <t>労働者は地域限定転勤（転居を伴わない異動）のみであり、転勤の範囲が異なります。</t>
    <phoneticPr fontId="2"/>
  </si>
  <si>
    <t>短時間労働者及び有期雇用労働者にも通常の労働者と同様に実施します。</t>
    <phoneticPr fontId="2"/>
  </si>
  <si>
    <t>就労現場にある当社の利用できる休憩室や更衣室は短時間労働者及び有期雇用労働者</t>
    <rPh sb="7" eb="9">
      <t>トウシャ</t>
    </rPh>
    <rPh sb="10" eb="12">
      <t>リヨウ</t>
    </rPh>
    <phoneticPr fontId="2"/>
  </si>
  <si>
    <t>有期雇用労働者に周知します。</t>
    <phoneticPr fontId="2"/>
  </si>
  <si>
    <t>に伴う当社の主な対応は下記の通りです。</t>
    <phoneticPr fontId="2"/>
  </si>
  <si>
    <t>「短時間労働者及び有期雇用労働者の雇用管理の改善等に関する法律」（令和2年4月1日改正）</t>
    <rPh sb="7" eb="8">
      <t>オヨ</t>
    </rPh>
    <rPh sb="9" eb="11">
      <t>ユウキ</t>
    </rPh>
    <rPh sb="11" eb="13">
      <t>コヨウ</t>
    </rPh>
    <rPh sb="13" eb="16">
      <t>ロウドウシャ</t>
    </rPh>
    <rPh sb="33" eb="34">
      <t>レイ</t>
    </rPh>
    <rPh sb="34" eb="35">
      <t>ワ</t>
    </rPh>
    <phoneticPr fontId="2"/>
  </si>
  <si>
    <t>係る相談窓口」を明記しました。</t>
    <phoneticPr fontId="2"/>
  </si>
  <si>
    <t>本雇用契約書表面に「短時間労働者及び有期雇用労働者の雇用管理の改善に関する事項に</t>
    <phoneticPr fontId="2"/>
  </si>
  <si>
    <t>首都圏クリーン事業部</t>
    <rPh sb="0" eb="2">
      <t>シュト</t>
    </rPh>
    <rPh sb="2" eb="3">
      <t>ケン</t>
    </rPh>
    <rPh sb="7" eb="9">
      <t>ジギョウ</t>
    </rPh>
    <rPh sb="9" eb="10">
      <t>ブ</t>
    </rPh>
    <phoneticPr fontId="2"/>
  </si>
  <si>
    <t>従業員情報</t>
    <rPh sb="0" eb="3">
      <t>ジュウギョウイン</t>
    </rPh>
    <rPh sb="3" eb="5">
      <t>ジョウホウ</t>
    </rPh>
    <phoneticPr fontId="2"/>
  </si>
  <si>
    <t>雇用期間</t>
    <rPh sb="0" eb="2">
      <t>コヨウ</t>
    </rPh>
    <rPh sb="2" eb="4">
      <t>キカン</t>
    </rPh>
    <phoneticPr fontId="2"/>
  </si>
  <si>
    <t>試用期間</t>
    <rPh sb="0" eb="2">
      <t>シヨウ</t>
    </rPh>
    <rPh sb="2" eb="4">
      <t>キカン</t>
    </rPh>
    <phoneticPr fontId="2"/>
  </si>
  <si>
    <t>就業の場所</t>
    <rPh sb="0" eb="2">
      <t>シュウギョウ</t>
    </rPh>
    <rPh sb="3" eb="5">
      <t>バショ</t>
    </rPh>
    <phoneticPr fontId="2"/>
  </si>
  <si>
    <t>勤務時間</t>
    <rPh sb="0" eb="2">
      <t>キンム</t>
    </rPh>
    <rPh sb="2" eb="4">
      <t>ジカン</t>
    </rPh>
    <phoneticPr fontId="2"/>
  </si>
  <si>
    <t>休憩時間</t>
    <rPh sb="0" eb="2">
      <t>キュウケイ</t>
    </rPh>
    <rPh sb="2" eb="4">
      <t>ジカン</t>
    </rPh>
    <phoneticPr fontId="2"/>
  </si>
  <si>
    <t>休日</t>
    <rPh sb="0" eb="2">
      <t>キュウジツ</t>
    </rPh>
    <phoneticPr fontId="2"/>
  </si>
  <si>
    <t>休暇・休業</t>
    <rPh sb="0" eb="2">
      <t>キュウカ</t>
    </rPh>
    <rPh sb="3" eb="5">
      <t>キュウギョウ</t>
    </rPh>
    <phoneticPr fontId="2"/>
  </si>
  <si>
    <t>賃金</t>
    <rPh sb="0" eb="2">
      <t>チンギン</t>
    </rPh>
    <phoneticPr fontId="2"/>
  </si>
  <si>
    <t>社会保険加入</t>
    <rPh sb="0" eb="2">
      <t>シャカイ</t>
    </rPh>
    <rPh sb="2" eb="4">
      <t>ホケン</t>
    </rPh>
    <rPh sb="4" eb="6">
      <t>カニュウ</t>
    </rPh>
    <phoneticPr fontId="2"/>
  </si>
  <si>
    <t>退職</t>
    <rPh sb="0" eb="2">
      <t>タイショク</t>
    </rPh>
    <phoneticPr fontId="2"/>
  </si>
  <si>
    <t>更新</t>
    <rPh sb="0" eb="2">
      <t>コウシン</t>
    </rPh>
    <phoneticPr fontId="2"/>
  </si>
  <si>
    <t>フリガナ</t>
    <phoneticPr fontId="2"/>
  </si>
  <si>
    <t>氏名</t>
    <rPh sb="0" eb="2">
      <t>シメイ</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</si>
  <si>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</si>
  <si>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</si>
  <si>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</si>
  <si>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採用年月日</t>
    <rPh sb="0" eb="2">
      <t>サイヨウ</t>
    </rPh>
    <rPh sb="2" eb="5">
      <t>ネンガッピ</t>
    </rPh>
    <phoneticPr fontId="2"/>
  </si>
  <si>
    <t>従業員区分</t>
    <rPh sb="0" eb="3">
      <t>ジュウギョウイン</t>
    </rPh>
    <rPh sb="3" eb="5">
      <t>クブン</t>
    </rPh>
    <phoneticPr fontId="2"/>
  </si>
  <si>
    <t>雇用期間（始）</t>
    <rPh sb="0" eb="2">
      <t>コヨウ</t>
    </rPh>
    <rPh sb="2" eb="4">
      <t>キカン</t>
    </rPh>
    <rPh sb="5" eb="6">
      <t>ハジ</t>
    </rPh>
    <phoneticPr fontId="2"/>
  </si>
  <si>
    <t>試用期間（始）</t>
    <rPh sb="0" eb="2">
      <t>シヨウ</t>
    </rPh>
    <rPh sb="2" eb="4">
      <t>キカン</t>
    </rPh>
    <rPh sb="5" eb="6">
      <t>ハジ</t>
    </rPh>
    <phoneticPr fontId="2"/>
  </si>
  <si>
    <t>試用期間（終）</t>
    <rPh sb="0" eb="2">
      <t>シヨウ</t>
    </rPh>
    <rPh sb="2" eb="4">
      <t>キカン</t>
    </rPh>
    <rPh sb="5" eb="6">
      <t>オワ</t>
    </rPh>
    <phoneticPr fontId="2"/>
  </si>
  <si>
    <t>場所</t>
    <rPh sb="0" eb="2">
      <t>バショ</t>
    </rPh>
    <phoneticPr fontId="2"/>
  </si>
  <si>
    <t>ＰＪコード</t>
    <phoneticPr fontId="2"/>
  </si>
  <si>
    <t>勤務時間　１</t>
    <rPh sb="0" eb="2">
      <t>キンム</t>
    </rPh>
    <rPh sb="2" eb="4">
      <t>ジカン</t>
    </rPh>
    <phoneticPr fontId="2"/>
  </si>
  <si>
    <r>
      <t xml:space="preserve">勤務時間　２
</t>
    </r>
    <r>
      <rPr>
        <sz val="6"/>
        <rFont val="ＭＳ Ｐゴシック"/>
        <family val="3"/>
        <charset val="128"/>
      </rPr>
      <t>（なければ空欄）</t>
    </r>
    <rPh sb="0" eb="2">
      <t>キンム</t>
    </rPh>
    <rPh sb="2" eb="4">
      <t>ジカン</t>
    </rPh>
    <phoneticPr fontId="2"/>
  </si>
  <si>
    <t>１週間の労働時間</t>
    <rPh sb="1" eb="3">
      <t>シュウカン</t>
    </rPh>
    <rPh sb="4" eb="6">
      <t>ロウドウ</t>
    </rPh>
    <rPh sb="6" eb="8">
      <t>ジカン</t>
    </rPh>
    <phoneticPr fontId="2"/>
  </si>
  <si>
    <t>１週間の労働日数</t>
    <rPh sb="1" eb="3">
      <t>シュウカン</t>
    </rPh>
    <rPh sb="4" eb="6">
      <t>ロウドウ</t>
    </rPh>
    <rPh sb="6" eb="8">
      <t>ニッスウ</t>
    </rPh>
    <phoneticPr fontId="2"/>
  </si>
  <si>
    <t>休憩時間　１</t>
    <rPh sb="0" eb="2">
      <t>キュウケイ</t>
    </rPh>
    <rPh sb="2" eb="4">
      <t>ジカン</t>
    </rPh>
    <phoneticPr fontId="2"/>
  </si>
  <si>
    <r>
      <t xml:space="preserve">休憩時間　２
</t>
    </r>
    <r>
      <rPr>
        <sz val="6"/>
        <rFont val="ＭＳ Ｐゴシック"/>
        <family val="3"/>
        <charset val="128"/>
      </rPr>
      <t>（なければ空欄）</t>
    </r>
    <rPh sb="0" eb="2">
      <t>キュウケイ</t>
    </rPh>
    <rPh sb="2" eb="4">
      <t>ジカン</t>
    </rPh>
    <phoneticPr fontId="2"/>
  </si>
  <si>
    <t>休日　1</t>
    <rPh sb="0" eb="2">
      <t>キュウジツ</t>
    </rPh>
    <phoneticPr fontId="2"/>
  </si>
  <si>
    <t>休日　2</t>
    <rPh sb="0" eb="2">
      <t>キュウジツ</t>
    </rPh>
    <phoneticPr fontId="2"/>
  </si>
  <si>
    <t>適用賃金規定</t>
    <rPh sb="0" eb="2">
      <t>テキヨウ</t>
    </rPh>
    <rPh sb="2" eb="4">
      <t>チンギン</t>
    </rPh>
    <rPh sb="4" eb="6">
      <t>キテイ</t>
    </rPh>
    <phoneticPr fontId="2"/>
  </si>
  <si>
    <t>月給者の場合は（）内の金額</t>
    <rPh sb="0" eb="2">
      <t>ゲッキュウ</t>
    </rPh>
    <rPh sb="2" eb="3">
      <t>シャ</t>
    </rPh>
    <rPh sb="4" eb="6">
      <t>バアイ</t>
    </rPh>
    <rPh sb="9" eb="10">
      <t>ナイ</t>
    </rPh>
    <rPh sb="11" eb="13">
      <t>キンガク</t>
    </rPh>
    <phoneticPr fontId="2"/>
  </si>
  <si>
    <t>諸手当（該当がなければ空欄）</t>
    <rPh sb="0" eb="3">
      <t>ショテアテ</t>
    </rPh>
    <rPh sb="4" eb="6">
      <t>ガイトウ</t>
    </rPh>
    <rPh sb="11" eb="13">
      <t>クウラン</t>
    </rPh>
    <phoneticPr fontId="2"/>
  </si>
  <si>
    <t>昇給</t>
    <rPh sb="0" eb="2">
      <t>ショウキュウ</t>
    </rPh>
    <phoneticPr fontId="2"/>
  </si>
  <si>
    <t>再雇用</t>
    <rPh sb="0" eb="3">
      <t>サイコヨウ</t>
    </rPh>
    <phoneticPr fontId="2"/>
  </si>
  <si>
    <t>更新の有無</t>
    <rPh sb="0" eb="2">
      <t>コウシン</t>
    </rPh>
    <rPh sb="3" eb="5">
      <t>ウム</t>
    </rPh>
    <phoneticPr fontId="2"/>
  </si>
  <si>
    <t>初回／○回目</t>
    <rPh sb="0" eb="2">
      <t>ショカイ</t>
    </rPh>
    <rPh sb="4" eb="6">
      <t>カイメ</t>
    </rPh>
    <phoneticPr fontId="2"/>
  </si>
  <si>
    <t>始まり</t>
    <rPh sb="0" eb="1">
      <t>ハジ</t>
    </rPh>
    <phoneticPr fontId="2"/>
  </si>
  <si>
    <t>終り</t>
    <rPh sb="0" eb="1">
      <t>オワ</t>
    </rPh>
    <phoneticPr fontId="2"/>
  </si>
  <si>
    <t>別添の勤務予定表による。</t>
    <rPh sb="0" eb="2">
      <t>ベッテン</t>
    </rPh>
    <rPh sb="3" eb="5">
      <t>キンム</t>
    </rPh>
    <rPh sb="5" eb="7">
      <t>ヨテイ</t>
    </rPh>
    <rPh sb="7" eb="8">
      <t>ヒョウ</t>
    </rPh>
    <phoneticPr fontId="2"/>
  </si>
  <si>
    <t>定例日</t>
    <rPh sb="0" eb="3">
      <t>テイレイビ</t>
    </rPh>
    <phoneticPr fontId="2"/>
  </si>
  <si>
    <t>６ヶ月</t>
    <rPh sb="2" eb="3">
      <t>ゲツ</t>
    </rPh>
    <phoneticPr fontId="2"/>
  </si>
  <si>
    <t>結婚・忌引・赴任</t>
    <rPh sb="0" eb="2">
      <t>ケッコン</t>
    </rPh>
    <rPh sb="3" eb="5">
      <t>キビ</t>
    </rPh>
    <rPh sb="6" eb="8">
      <t>フニン</t>
    </rPh>
    <phoneticPr fontId="2"/>
  </si>
  <si>
    <t>月給
（基本給）</t>
    <rPh sb="0" eb="2">
      <t>ゲッキュウ</t>
    </rPh>
    <rPh sb="4" eb="7">
      <t>キホンキュウ</t>
    </rPh>
    <phoneticPr fontId="2"/>
  </si>
  <si>
    <t>諸手当１</t>
    <rPh sb="0" eb="3">
      <t>ショテアテ</t>
    </rPh>
    <phoneticPr fontId="2"/>
  </si>
  <si>
    <t>諸手当１金額</t>
    <rPh sb="0" eb="3">
      <t>ショテアテ</t>
    </rPh>
    <rPh sb="4" eb="6">
      <t>キンガク</t>
    </rPh>
    <phoneticPr fontId="2"/>
  </si>
  <si>
    <t>諸手当２</t>
    <rPh sb="0" eb="3">
      <t>ショテアテ</t>
    </rPh>
    <phoneticPr fontId="2"/>
  </si>
  <si>
    <t>諸手当２金額</t>
    <rPh sb="0" eb="3">
      <t>ショテアテ</t>
    </rPh>
    <rPh sb="4" eb="6">
      <t>キンガク</t>
    </rPh>
    <phoneticPr fontId="2"/>
  </si>
  <si>
    <t>諸手当３</t>
    <rPh sb="0" eb="3">
      <t>ショテアテ</t>
    </rPh>
    <phoneticPr fontId="2"/>
  </si>
  <si>
    <t>諸手当３金額</t>
    <rPh sb="0" eb="3">
      <t>ショテアテ</t>
    </rPh>
    <rPh sb="4" eb="6">
      <t>キンガク</t>
    </rPh>
    <phoneticPr fontId="2"/>
  </si>
  <si>
    <t>諸手当４</t>
    <rPh sb="0" eb="3">
      <t>ショテアテ</t>
    </rPh>
    <phoneticPr fontId="2"/>
  </si>
  <si>
    <t>諸手当４金額</t>
    <rPh sb="0" eb="3">
      <t>ショテアテ</t>
    </rPh>
    <rPh sb="4" eb="6">
      <t>キンガク</t>
    </rPh>
    <phoneticPr fontId="2"/>
  </si>
  <si>
    <t>変形勤務手当て</t>
    <rPh sb="0" eb="2">
      <t>ヘンケイ</t>
    </rPh>
    <rPh sb="2" eb="4">
      <t>キンム</t>
    </rPh>
    <rPh sb="4" eb="6">
      <t>テア</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</si>
  <si>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</si>
  <si>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</si>
  <si>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</si>
  <si>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労災保険
（有のみ）</t>
    <rPh sb="0" eb="2">
      <t>ロウサイ</t>
    </rPh>
    <rPh sb="2" eb="4">
      <t>ホケン</t>
    </rPh>
    <rPh sb="6" eb="7">
      <t>ア</t>
    </rPh>
    <phoneticPr fontId="2"/>
  </si>
  <si>
    <t>再雇用
限度年齢</t>
    <rPh sb="0" eb="3">
      <t>サイコヨウ</t>
    </rPh>
    <phoneticPr fontId="2"/>
  </si>
  <si>
    <t>赤字は退職日</t>
    <rPh sb="0" eb="2">
      <t>アカジ</t>
    </rPh>
    <rPh sb="3" eb="5">
      <t>タイショク</t>
    </rPh>
    <rPh sb="5" eb="6">
      <t>ビ</t>
    </rPh>
    <phoneticPr fontId="2"/>
  </si>
  <si>
    <t>文字列</t>
    <rPh sb="0" eb="3">
      <t>モジレツ</t>
    </rPh>
    <phoneticPr fontId="2"/>
  </si>
  <si>
    <t>日付</t>
    <rPh sb="0" eb="2">
      <t>ヒヅケ</t>
    </rPh>
    <phoneticPr fontId="2"/>
  </si>
  <si>
    <t>その他
（郵便番号）</t>
    <rPh sb="2" eb="3">
      <t>タ</t>
    </rPh>
    <rPh sb="5" eb="7">
      <t>ユウビン</t>
    </rPh>
    <rPh sb="7" eb="9">
      <t>バンゴウ</t>
    </rPh>
    <phoneticPr fontId="2"/>
  </si>
  <si>
    <t>標準</t>
    <rPh sb="0" eb="2">
      <t>ヒョウジュン</t>
    </rPh>
    <phoneticPr fontId="2"/>
  </si>
  <si>
    <t>通貨</t>
    <rPh sb="0" eb="2">
      <t>ツウカ</t>
    </rPh>
    <phoneticPr fontId="2"/>
  </si>
  <si>
    <t>自動的に更新する</t>
    <rPh sb="0" eb="3">
      <t>ジドウテキ</t>
    </rPh>
    <rPh sb="4" eb="6">
      <t>コウシン</t>
    </rPh>
    <phoneticPr fontId="2"/>
  </si>
  <si>
    <t>ヤマダ　ハナコ</t>
    <phoneticPr fontId="2"/>
  </si>
  <si>
    <t>山田　花子</t>
    <rPh sb="0" eb="2">
      <t>ヤマダ</t>
    </rPh>
    <rPh sb="3" eb="5">
      <t>ハナコ</t>
    </rPh>
    <phoneticPr fontId="2"/>
  </si>
  <si>
    <t>1960/01/01</t>
    <phoneticPr fontId="2"/>
  </si>
  <si>
    <t>東京都大手町1-1-1　</t>
    <rPh sb="0" eb="2">
      <t>トウキョウ</t>
    </rPh>
    <rPh sb="2" eb="3">
      <t>ト</t>
    </rPh>
    <rPh sb="3" eb="6">
      <t>オオテマチ</t>
    </rPh>
    <phoneticPr fontId="2"/>
  </si>
  <si>
    <t>03-1234-5678</t>
    <phoneticPr fontId="2"/>
  </si>
  <si>
    <t>2009/01/01</t>
    <phoneticPr fontId="2"/>
  </si>
  <si>
    <t>パートタイマー</t>
    <phoneticPr fontId="2"/>
  </si>
  <si>
    <t>2009/01/01</t>
    <phoneticPr fontId="2"/>
  </si>
  <si>
    <t>2010/12/31</t>
    <phoneticPr fontId="2"/>
  </si>
  <si>
    <t>2009/01/01</t>
    <phoneticPr fontId="2"/>
  </si>
  <si>
    <t>123456</t>
    <phoneticPr fontId="2"/>
  </si>
  <si>
    <t>午前　7時　00分</t>
    <rPh sb="0" eb="2">
      <t>ゴゼン</t>
    </rPh>
    <rPh sb="4" eb="5">
      <t>ジ</t>
    </rPh>
    <rPh sb="8" eb="9">
      <t>フン</t>
    </rPh>
    <phoneticPr fontId="2"/>
  </si>
  <si>
    <t>午後　5時　00分</t>
    <rPh sb="0" eb="2">
      <t>ゴゴ</t>
    </rPh>
    <rPh sb="4" eb="5">
      <t>ジ</t>
    </rPh>
    <rPh sb="8" eb="9">
      <t>フン</t>
    </rPh>
    <phoneticPr fontId="2"/>
  </si>
  <si>
    <t>午後　12時　00分</t>
    <rPh sb="0" eb="2">
      <t>ゴゴ</t>
    </rPh>
    <rPh sb="5" eb="6">
      <t>ジ</t>
    </rPh>
    <rPh sb="9" eb="10">
      <t>フン</t>
    </rPh>
    <phoneticPr fontId="2"/>
  </si>
  <si>
    <t>午後　1時　00分</t>
    <rPh sb="0" eb="2">
      <t>ゴゴ</t>
    </rPh>
    <rPh sb="4" eb="5">
      <t>ジ</t>
    </rPh>
    <rPh sb="8" eb="9">
      <t>フン</t>
    </rPh>
    <phoneticPr fontId="2"/>
  </si>
  <si>
    <t>土・日･祝</t>
    <rPh sb="0" eb="1">
      <t>ツチ</t>
    </rPh>
    <rPh sb="2" eb="3">
      <t>ヒ</t>
    </rPh>
    <rPh sb="4" eb="5">
      <t>シュク</t>
    </rPh>
    <phoneticPr fontId="2"/>
  </si>
  <si>
    <t>1000</t>
    <phoneticPr fontId="2"/>
  </si>
  <si>
    <t>12000</t>
    <phoneticPr fontId="2"/>
  </si>
  <si>
    <t>5000</t>
    <phoneticPr fontId="2"/>
  </si>
  <si>
    <t>更新する場合がありえる</t>
    <rPh sb="0" eb="2">
      <t>コウシン</t>
    </rPh>
    <rPh sb="4" eb="6">
      <t>バアイ</t>
    </rPh>
    <phoneticPr fontId="2"/>
  </si>
  <si>
    <t>月給者(Ⅰ)</t>
    <rPh sb="0" eb="2">
      <t>ゲッキュウ</t>
    </rPh>
    <rPh sb="2" eb="3">
      <t>シャ</t>
    </rPh>
    <phoneticPr fontId="2"/>
  </si>
  <si>
    <t>無</t>
    <rPh sb="0" eb="1">
      <t>ナ</t>
    </rPh>
    <phoneticPr fontId="2"/>
  </si>
  <si>
    <t>更新しない</t>
    <rPh sb="0" eb="2">
      <t>コウシン</t>
    </rPh>
    <phoneticPr fontId="2"/>
  </si>
  <si>
    <t>月給者(Ⅱ)</t>
    <rPh sb="0" eb="2">
      <t>ゲッキュウ</t>
    </rPh>
    <rPh sb="2" eb="3">
      <t>シャ</t>
    </rPh>
    <phoneticPr fontId="2"/>
  </si>
  <si>
    <t>雇用期間（終）
または
無期</t>
    <rPh sb="0" eb="2">
      <t>コヨウ</t>
    </rPh>
    <rPh sb="2" eb="4">
      <t>キカン</t>
    </rPh>
    <rPh sb="5" eb="6">
      <t>オワ</t>
    </rPh>
    <rPh sb="12" eb="14">
      <t>ムキ</t>
    </rPh>
    <phoneticPr fontId="2"/>
  </si>
  <si>
    <t>清掃</t>
    <phoneticPr fontId="2"/>
  </si>
  <si>
    <t>※ 有給</t>
    <rPh sb="2" eb="4">
      <t>ユウキュウ</t>
    </rPh>
    <phoneticPr fontId="2"/>
  </si>
  <si>
    <t>清掃</t>
    <rPh sb="0" eb="2">
      <t>セイソウ</t>
    </rPh>
    <phoneticPr fontId="2"/>
  </si>
  <si>
    <t>千代田区丸の内3-3-1　三幸株式会社　首都圏クリーン事業部</t>
    <rPh sb="0" eb="4">
      <t>チヨダク</t>
    </rPh>
    <rPh sb="4" eb="5">
      <t>マル</t>
    </rPh>
    <rPh sb="6" eb="7">
      <t>ウチ</t>
    </rPh>
    <rPh sb="13" eb="19">
      <t>サンコウカブ</t>
    </rPh>
    <rPh sb="20" eb="23">
      <t>シュトケン</t>
    </rPh>
    <rPh sb="27" eb="30">
      <t>ジギョウブ</t>
    </rPh>
    <phoneticPr fontId="2"/>
  </si>
  <si>
    <t>首都圏クリーン事業部長　津田孝雄</t>
    <rPh sb="0" eb="2">
      <t>シュト</t>
    </rPh>
    <rPh sb="2" eb="3">
      <t>ケン</t>
    </rPh>
    <rPh sb="7" eb="9">
      <t>ジギョウ</t>
    </rPh>
    <rPh sb="9" eb="10">
      <t>ブ</t>
    </rPh>
    <rPh sb="10" eb="11">
      <t>チョウ</t>
    </rPh>
    <rPh sb="12" eb="14">
      <t>ツダ</t>
    </rPh>
    <rPh sb="14" eb="16">
      <t>タカオ</t>
    </rPh>
    <phoneticPr fontId="2"/>
  </si>
  <si>
    <t>首都圏クリーン事業部</t>
    <rPh sb="0" eb="3">
      <t>シュトケン</t>
    </rPh>
    <rPh sb="7" eb="10">
      <t>ジギョウブ</t>
    </rPh>
    <phoneticPr fontId="2"/>
  </si>
  <si>
    <t>03</t>
    <phoneticPr fontId="2"/>
  </si>
  <si>
    <t>5219</t>
    <phoneticPr fontId="2"/>
  </si>
  <si>
    <t>3020</t>
    <phoneticPr fontId="2"/>
  </si>
  <si>
    <t>賃金に深夜手当を含む</t>
    <rPh sb="0" eb="2">
      <t>チンギン</t>
    </rPh>
    <rPh sb="3" eb="5">
      <t>シンヤ</t>
    </rPh>
    <rPh sb="5" eb="7">
      <t>テア</t>
    </rPh>
    <rPh sb="8" eb="9">
      <t>フク</t>
    </rPh>
    <phoneticPr fontId="2"/>
  </si>
  <si>
    <t>その他特記事項に記載</t>
    <rPh sb="1" eb="2">
      <t>タ</t>
    </rPh>
    <rPh sb="2" eb="4">
      <t>トッキ</t>
    </rPh>
    <rPh sb="4" eb="6">
      <t>ジコウ</t>
    </rPh>
    <rPh sb="7" eb="9">
      <t>キサイ</t>
    </rPh>
    <phoneticPr fontId="2"/>
  </si>
  <si>
    <t>責　任　者</t>
    <rPh sb="0" eb="1">
      <t>セキ</t>
    </rPh>
    <rPh sb="2" eb="3">
      <t>ニン</t>
    </rPh>
    <rPh sb="4" eb="5">
      <t>シャ</t>
    </rPh>
    <phoneticPr fontId="2"/>
  </si>
  <si>
    <r>
      <t>有給</t>
    </r>
    <r>
      <rPr>
        <sz val="8"/>
        <rFont val="ＭＳ Ｐゴシック"/>
        <family val="3"/>
        <charset val="128"/>
      </rPr>
      <t>※但し週4日以下はなし</t>
    </r>
    <rPh sb="0" eb="2">
      <t>ユウキュウ</t>
    </rPh>
    <rPh sb="3" eb="4">
      <t>タダ</t>
    </rPh>
    <rPh sb="5" eb="6">
      <t>シュウ</t>
    </rPh>
    <rPh sb="7" eb="8">
      <t>ニチ</t>
    </rPh>
    <rPh sb="8" eb="10">
      <t>イカ</t>
    </rPh>
    <phoneticPr fontId="2"/>
  </si>
  <si>
    <t>常務執行役員
首都圏クリーン事業部長　津田孝雄</t>
    <rPh sb="0" eb="2">
      <t>ジョウム</t>
    </rPh>
    <rPh sb="2" eb="4">
      <t>シッコウ</t>
    </rPh>
    <rPh sb="4" eb="6">
      <t>ヤクイン</t>
    </rPh>
    <phoneticPr fontId="2"/>
  </si>
  <si>
    <t>111111</t>
    <phoneticPr fontId="2"/>
  </si>
  <si>
    <t>通常の労働者は全国転勤（転居を伴う異動）がありますが、短時間労働者及び有期雇用</t>
    <phoneticPr fontId="2"/>
  </si>
  <si>
    <t>年次有給休暇：・6ヶ月継続勤務の時  10 日   ・1年6ヶ月継続勤務の時  11 日</t>
    <rPh sb="0" eb="2">
      <t>ネンジ</t>
    </rPh>
    <rPh sb="2" eb="4">
      <t>ユウキュウ</t>
    </rPh>
    <rPh sb="4" eb="6">
      <t>キュウカ</t>
    </rPh>
    <phoneticPr fontId="2"/>
  </si>
  <si>
    <r>
      <rPr>
        <sz val="11"/>
        <rFont val="ＭＳ 明朝"/>
        <family val="1"/>
        <charset val="128"/>
      </rPr>
      <t>・</t>
    </r>
    <r>
      <rPr>
        <b/>
        <sz val="11"/>
        <rFont val="ＭＳ 明朝"/>
        <family val="1"/>
        <charset val="128"/>
      </rPr>
      <t>国民の祝休日</t>
    </r>
    <rPh sb="1" eb="3">
      <t>コクミン</t>
    </rPh>
    <rPh sb="4" eb="5">
      <t>シュク</t>
    </rPh>
    <rPh sb="5" eb="7">
      <t>キュウジツ</t>
    </rPh>
    <phoneticPr fontId="2"/>
  </si>
  <si>
    <t>111111</t>
    <phoneticPr fontId="2"/>
  </si>
  <si>
    <t>６５</t>
    <phoneticPr fontId="2"/>
  </si>
  <si>
    <t>回目</t>
    <rPh sb="0" eb="2">
      <t>カイメ</t>
    </rPh>
    <phoneticPr fontId="2"/>
  </si>
</sst>
</file>

<file path=xl/styles.xml><?xml version="1.0" encoding="utf-8"?>
<styleSheet xmlns="http://schemas.openxmlformats.org/spreadsheetml/2006/main">
  <numFmts count="14">
    <numFmt numFmtId="176" formatCode="#,##0;[Red]#,##0"/>
    <numFmt numFmtId="177" formatCode="[$-411]ggg\ e&quot; 年 &quot;m&quot; 月 &quot;d&quot; 日 &quot;;@"/>
    <numFmt numFmtId="178" formatCode="[&lt;=999]000;[&lt;=9999]000\-00;000\-0000"/>
    <numFmt numFmtId="179" formatCode="#,##0_ "/>
    <numFmt numFmtId="180" formatCode="0000"/>
    <numFmt numFmtId="181" formatCode="00"/>
    <numFmt numFmtId="182" formatCode="[$-411]ggge&quot;年&quot;m&quot;月&quot;d&quot;日&quot;;@"/>
    <numFmt numFmtId="183" formatCode="yyyy&quot;年&quot;m&quot;月&quot;d&quot;日&quot;;@"/>
    <numFmt numFmtId="184" formatCode="e"/>
    <numFmt numFmtId="185" formatCode="ggg"/>
    <numFmt numFmtId="186" formatCode="m"/>
    <numFmt numFmtId="187" formatCode="d"/>
    <numFmt numFmtId="188" formatCode="[$-411]ge\.m\.d;@"/>
    <numFmt numFmtId="189" formatCode="0&quot;回目&quot;"/>
  </numFmts>
  <fonts count="77">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1"/>
      <name val="ＭＳ Ｐ明朝"/>
      <family val="1"/>
      <charset val="128"/>
    </font>
    <font>
      <sz val="16"/>
      <name val="ＭＳ 明朝"/>
      <family val="1"/>
      <charset val="128"/>
    </font>
    <font>
      <b/>
      <sz val="16"/>
      <name val="ＭＳ 明朝"/>
      <family val="1"/>
      <charset val="128"/>
    </font>
    <font>
      <sz val="7"/>
      <name val="ＭＳ 明朝"/>
      <family val="1"/>
      <charset val="128"/>
    </font>
    <font>
      <u/>
      <sz val="11"/>
      <name val="ＭＳ 明朝"/>
      <family val="1"/>
      <charset val="128"/>
    </font>
    <font>
      <sz val="10"/>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26"/>
      <name val="ＭＳ 明朝"/>
      <family val="1"/>
      <charset val="128"/>
    </font>
    <font>
      <sz val="6"/>
      <name val="ＭＳ 明朝"/>
      <family val="1"/>
      <charset val="128"/>
    </font>
    <font>
      <b/>
      <sz val="9"/>
      <color indexed="81"/>
      <name val="ＭＳ Ｐゴシック"/>
      <family val="3"/>
      <charset val="128"/>
    </font>
    <font>
      <sz val="10"/>
      <name val="ＭＳ Ｐゴシック"/>
      <family val="3"/>
      <charset val="128"/>
    </font>
    <font>
      <i/>
      <sz val="11"/>
      <name val="ＭＳ 明朝"/>
      <family val="1"/>
      <charset val="128"/>
    </font>
    <font>
      <b/>
      <i/>
      <sz val="11"/>
      <name val="ＭＳ 明朝"/>
      <family val="1"/>
      <charset val="128"/>
    </font>
    <font>
      <b/>
      <i/>
      <sz val="11"/>
      <name val="ＭＳ Ｐゴシック"/>
      <family val="3"/>
      <charset val="128"/>
    </font>
    <font>
      <b/>
      <sz val="11"/>
      <name val="ＭＳ 明朝"/>
      <family val="1"/>
      <charset val="128"/>
    </font>
    <font>
      <sz val="8"/>
      <name val="ＭＳ Ｐ明朝"/>
      <family val="1"/>
      <charset val="128"/>
    </font>
    <font>
      <b/>
      <i/>
      <sz val="11"/>
      <color rgb="FFFF0000"/>
      <name val="ＭＳ 明朝"/>
      <family val="1"/>
      <charset val="128"/>
    </font>
    <font>
      <b/>
      <i/>
      <sz val="11"/>
      <color rgb="FFFF0000"/>
      <name val="ＭＳ Ｐゴシック"/>
      <family val="3"/>
      <charset val="128"/>
    </font>
    <font>
      <b/>
      <i/>
      <sz val="9"/>
      <color rgb="FFFF0000"/>
      <name val="ＭＳ 明朝"/>
      <family val="1"/>
      <charset val="128"/>
    </font>
    <font>
      <b/>
      <i/>
      <sz val="11"/>
      <color rgb="FFFF0000"/>
      <name val="ＭＳ ゴシック"/>
      <family val="3"/>
      <charset val="128"/>
    </font>
    <font>
      <i/>
      <sz val="11"/>
      <color rgb="FFFF0000"/>
      <name val="ＭＳ Ｐゴシック"/>
      <family val="3"/>
      <charset val="128"/>
    </font>
    <font>
      <i/>
      <u/>
      <sz val="11"/>
      <color rgb="FFFF0000"/>
      <name val="ＭＳ Ｐゴシック"/>
      <family val="3"/>
      <charset val="128"/>
    </font>
    <font>
      <i/>
      <u/>
      <sz val="10"/>
      <color rgb="FFFF0000"/>
      <name val="ＭＳ Ｐゴシック"/>
      <family val="3"/>
      <charset val="128"/>
    </font>
    <font>
      <b/>
      <i/>
      <u/>
      <sz val="11"/>
      <color rgb="FFFF0000"/>
      <name val="ＭＳ 明朝"/>
      <family val="1"/>
      <charset val="128"/>
    </font>
    <font>
      <b/>
      <i/>
      <sz val="9"/>
      <color rgb="FFFF0000"/>
      <name val="ＭＳ Ｐゴシック"/>
      <family val="3"/>
      <charset val="128"/>
    </font>
    <font>
      <b/>
      <i/>
      <sz val="9"/>
      <color rgb="FFFF0000"/>
      <name val="ＭＳ ゴシック"/>
      <family val="3"/>
      <charset val="128"/>
    </font>
    <font>
      <b/>
      <sz val="11"/>
      <name val="ＭＳ Ｐゴシック"/>
      <family val="3"/>
      <charset val="128"/>
    </font>
    <font>
      <b/>
      <u/>
      <sz val="11"/>
      <name val="ＭＳ 明朝"/>
      <family val="1"/>
      <charset val="128"/>
    </font>
    <font>
      <b/>
      <sz val="10"/>
      <name val="ＭＳ 明朝"/>
      <family val="1"/>
      <charset val="128"/>
    </font>
    <font>
      <sz val="11"/>
      <name val="Century"/>
      <family val="1"/>
    </font>
    <font>
      <sz val="10"/>
      <color rgb="FF000000"/>
      <name val="ＭＳ Ｐ明朝"/>
      <family val="1"/>
      <charset val="128"/>
    </font>
    <font>
      <sz val="7"/>
      <name val="Times New Roman"/>
      <family val="1"/>
    </font>
    <font>
      <sz val="9"/>
      <color indexed="81"/>
      <name val="ＭＳ Ｐゴシック"/>
      <family val="3"/>
      <charset val="128"/>
    </font>
    <font>
      <b/>
      <i/>
      <u/>
      <sz val="10"/>
      <color rgb="FFFF0000"/>
      <name val="ＭＳ 明朝"/>
      <family val="1"/>
      <charset val="128"/>
    </font>
    <font>
      <b/>
      <i/>
      <sz val="10"/>
      <color rgb="FFFF0000"/>
      <name val="ＭＳ Ｐゴシック"/>
      <family val="3"/>
      <charset val="128"/>
    </font>
    <font>
      <i/>
      <sz val="10"/>
      <color rgb="FFFF0000"/>
      <name val="ＭＳ 明朝"/>
      <family val="1"/>
      <charset val="128"/>
    </font>
    <font>
      <b/>
      <i/>
      <sz val="16"/>
      <color rgb="FFFF0000"/>
      <name val="ＭＳ ゴシック"/>
      <family val="3"/>
      <charset val="128"/>
    </font>
    <font>
      <sz val="14"/>
      <name val="ＭＳ 明朝"/>
      <family val="1"/>
      <charset val="128"/>
    </font>
    <font>
      <b/>
      <i/>
      <sz val="12"/>
      <color rgb="FFFF0000"/>
      <name val="ＭＳ ゴシック"/>
      <family val="3"/>
      <charset val="128"/>
    </font>
    <font>
      <b/>
      <i/>
      <sz val="12"/>
      <color rgb="FFFF0000"/>
      <name val="ＭＳ Ｐゴシック"/>
      <family val="3"/>
      <charset val="128"/>
    </font>
    <font>
      <sz val="12"/>
      <name val="ＭＳ Ｐゴシック"/>
      <family val="3"/>
      <charset val="128"/>
    </font>
    <font>
      <b/>
      <i/>
      <u/>
      <sz val="11"/>
      <name val="ＭＳ Ｐゴシック"/>
      <family val="3"/>
      <charset val="128"/>
    </font>
    <font>
      <b/>
      <i/>
      <u/>
      <sz val="11"/>
      <color rgb="FFFF0000"/>
      <name val="ＭＳ Ｐゴシック"/>
      <family val="3"/>
      <charset val="128"/>
    </font>
    <font>
      <b/>
      <i/>
      <sz val="11"/>
      <color rgb="FFFF0000"/>
      <name val="ＭＳ Ｐ明朝"/>
      <family val="1"/>
      <charset val="128"/>
    </font>
    <font>
      <i/>
      <sz val="11"/>
      <color rgb="FFFF0000"/>
      <name val="ＭＳ 明朝"/>
      <family val="1"/>
      <charset val="128"/>
    </font>
    <font>
      <sz val="10"/>
      <color rgb="FF000000"/>
      <name val="ＭＳ 明朝"/>
      <family val="1"/>
      <charset val="128"/>
    </font>
    <font>
      <sz val="11"/>
      <name val="ＭＳ ゴシック"/>
      <family val="3"/>
      <charset val="128"/>
    </font>
    <font>
      <sz val="9"/>
      <name val="ＭＳ Ｐ明朝"/>
      <family val="1"/>
      <charset val="128"/>
    </font>
    <font>
      <sz val="14"/>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1"/>
      <name val="HGPｺﾞｼｯｸM"/>
      <family val="3"/>
      <charset val="128"/>
    </font>
    <font>
      <sz val="12"/>
      <name val="HGPｺﾞｼｯｸM"/>
      <family val="3"/>
      <charset val="128"/>
    </font>
    <font>
      <sz val="16"/>
      <name val="ＭＳ Ｐ明朝"/>
      <family val="1"/>
      <charset val="128"/>
    </font>
    <font>
      <sz val="9"/>
      <color theme="8" tint="-0.249977111117893"/>
      <name val="ＭＳ Ｐ明朝"/>
      <family val="1"/>
      <charset val="128"/>
    </font>
    <font>
      <sz val="9"/>
      <name val="HGPｺﾞｼｯｸM"/>
      <family val="3"/>
      <charset val="128"/>
    </font>
    <font>
      <sz val="10"/>
      <color indexed="81"/>
      <name val="ＭＳ Ｐゴシック"/>
      <family val="3"/>
      <charset val="128"/>
    </font>
    <font>
      <sz val="11"/>
      <color theme="8" tint="-0.249977111117893"/>
      <name val="ＭＳ Ｐ明朝"/>
      <family val="1"/>
      <charset val="128"/>
    </font>
    <font>
      <b/>
      <sz val="24"/>
      <color indexed="10"/>
      <name val="ＭＳ Ｐゴシック"/>
      <family val="3"/>
      <charset val="128"/>
    </font>
    <font>
      <sz val="9"/>
      <color indexed="48"/>
      <name val="ＭＳ Ｐゴシック"/>
      <family val="3"/>
      <charset val="128"/>
    </font>
    <font>
      <sz val="8.5"/>
      <name val="ＭＳ Ｐゴシック"/>
      <family val="3"/>
      <charset val="128"/>
    </font>
    <font>
      <sz val="11"/>
      <color indexed="10"/>
      <name val="ＭＳ Ｐゴシック"/>
      <family val="3"/>
      <charset val="128"/>
    </font>
    <font>
      <sz val="11"/>
      <color rgb="FFFF0000"/>
      <name val="ＭＳ Ｐゴシック"/>
      <family val="3"/>
      <charset val="128"/>
    </font>
    <font>
      <b/>
      <sz val="14"/>
      <name val="ＭＳ 明朝"/>
      <family val="1"/>
      <charset val="128"/>
    </font>
    <font>
      <i/>
      <u/>
      <sz val="11"/>
      <name val="ＭＳ 明朝"/>
      <family val="1"/>
      <charset val="128"/>
    </font>
    <font>
      <sz val="11"/>
      <color rgb="FFFF0000"/>
      <name val="ＭＳ 明朝"/>
      <family val="1"/>
      <charset val="128"/>
    </font>
    <font>
      <i/>
      <sz val="10"/>
      <name val="ＭＳ 明朝"/>
      <family val="1"/>
      <charset val="128"/>
    </font>
    <font>
      <sz val="11"/>
      <color theme="0"/>
      <name val="ＭＳ 明朝"/>
      <family val="1"/>
      <charset val="128"/>
    </font>
    <font>
      <sz val="11"/>
      <color rgb="FF006100"/>
      <name val="ＭＳ Ｐゴシック"/>
      <family val="2"/>
      <charset val="128"/>
      <scheme val="minor"/>
    </font>
    <font>
      <sz val="11"/>
      <name val="ＭＳ Ｐ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6EFCE"/>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double">
        <color auto="1"/>
      </left>
      <right/>
      <top/>
      <bottom/>
      <diagonal/>
    </border>
    <border>
      <left/>
      <right style="double">
        <color auto="1"/>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medium">
        <color indexed="64"/>
      </top>
      <bottom/>
      <diagonal/>
    </border>
    <border>
      <left/>
      <right/>
      <top/>
      <bottom style="medium">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right style="hair">
        <color indexed="64"/>
      </right>
      <top style="hair">
        <color auto="1"/>
      </top>
      <bottom style="thin">
        <color indexed="64"/>
      </bottom>
      <diagonal/>
    </border>
    <border>
      <left style="hair">
        <color indexed="64"/>
      </left>
      <right/>
      <top style="hair">
        <color auto="1"/>
      </top>
      <bottom style="thin">
        <color indexed="64"/>
      </bottom>
      <diagonal/>
    </border>
    <border>
      <left/>
      <right style="hair">
        <color auto="1"/>
      </right>
      <top style="thin">
        <color indexed="64"/>
      </top>
      <bottom style="hair">
        <color indexed="64"/>
      </bottom>
      <diagonal/>
    </border>
    <border>
      <left style="hair">
        <color auto="1"/>
      </left>
      <right/>
      <top style="thin">
        <color indexed="64"/>
      </top>
      <bottom style="hair">
        <color indexed="64"/>
      </bottom>
      <diagonal/>
    </border>
    <border>
      <left/>
      <right/>
      <top/>
      <bottom style="hair">
        <color auto="1"/>
      </bottom>
      <diagonal/>
    </border>
    <border>
      <left/>
      <right/>
      <top style="hair">
        <color auto="1"/>
      </top>
      <bottom/>
      <diagonal/>
    </border>
  </borders>
  <cellStyleXfs count="3">
    <xf numFmtId="0" fontId="0" fillId="0" borderId="0">
      <alignment vertical="center"/>
    </xf>
    <xf numFmtId="38" fontId="55" fillId="0" borderId="0" applyFont="0" applyFill="0" applyBorder="0" applyAlignment="0" applyProtection="0">
      <alignment vertical="center"/>
    </xf>
    <xf numFmtId="0" fontId="75" fillId="6" borderId="0" applyNumberFormat="0" applyBorder="0" applyAlignment="0" applyProtection="0">
      <alignment vertical="center"/>
    </xf>
  </cellStyleXfs>
  <cellXfs count="1123">
    <xf numFmtId="0" fontId="0" fillId="0" borderId="0" xfId="0">
      <alignment vertical="center"/>
    </xf>
    <xf numFmtId="0" fontId="1" fillId="0" borderId="0" xfId="0" applyFont="1" applyFill="1" applyProtection="1">
      <alignment vertical="center"/>
      <protection locked="0"/>
    </xf>
    <xf numFmtId="0" fontId="3" fillId="0" borderId="2" xfId="0" applyFont="1" applyBorder="1" applyAlignment="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Fill="1" applyBorder="1" applyProtection="1">
      <alignment vertical="center"/>
      <protection locked="0"/>
    </xf>
    <xf numFmtId="0" fontId="3" fillId="0" borderId="0" xfId="0" applyFont="1" applyBorder="1" applyAlignment="1">
      <alignment vertical="center"/>
    </xf>
    <xf numFmtId="0" fontId="1" fillId="0" borderId="0" xfId="0" applyFont="1" applyBorder="1">
      <alignment vertical="center"/>
    </xf>
    <xf numFmtId="0" fontId="1" fillId="0" borderId="5" xfId="0" applyFont="1" applyBorder="1">
      <alignment vertical="center"/>
    </xf>
    <xf numFmtId="0" fontId="3" fillId="0" borderId="7" xfId="0" applyFont="1" applyBorder="1" applyAlignment="1">
      <alignment vertical="center"/>
    </xf>
    <xf numFmtId="0" fontId="1" fillId="0" borderId="7"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4"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1" fillId="0" borderId="4" xfId="0" applyFont="1" applyFill="1" applyBorder="1" applyAlignment="1" applyProtection="1">
      <alignment vertical="center"/>
    </xf>
    <xf numFmtId="0" fontId="1" fillId="0" borderId="4"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5" xfId="0" applyFont="1" applyFill="1" applyBorder="1" applyAlignment="1" applyProtection="1">
      <alignment horizontal="left" vertical="center"/>
    </xf>
    <xf numFmtId="177" fontId="1" fillId="0" borderId="0" xfId="0" applyNumberFormat="1" applyFont="1" applyFill="1" applyBorder="1" applyAlignment="1" applyProtection="1">
      <alignment vertical="center"/>
      <protection locked="0"/>
    </xf>
    <xf numFmtId="0" fontId="1" fillId="0" borderId="4" xfId="0" applyFont="1" applyBorder="1" applyAlignment="1">
      <alignment vertical="center"/>
    </xf>
    <xf numFmtId="0" fontId="1" fillId="0" borderId="0" xfId="0" applyFont="1" applyFill="1" applyBorder="1" applyAlignment="1" applyProtection="1">
      <alignment horizontal="center" vertical="center" textRotation="255"/>
    </xf>
    <xf numFmtId="0" fontId="1" fillId="0" borderId="0" xfId="0" applyFont="1" applyFill="1" applyBorder="1" applyAlignment="1" applyProtection="1">
      <alignment horizontal="left" vertical="center" indent="1"/>
      <protection locked="0"/>
    </xf>
    <xf numFmtId="0" fontId="1"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protection locked="0"/>
    </xf>
    <xf numFmtId="0" fontId="3" fillId="0" borderId="0" xfId="0" applyFont="1" applyAlignment="1"/>
    <xf numFmtId="0" fontId="1" fillId="0" borderId="6" xfId="0" applyFont="1" applyFill="1" applyBorder="1" applyAlignment="1" applyProtection="1">
      <alignment horizontal="left" vertical="center"/>
    </xf>
    <xf numFmtId="0" fontId="1" fillId="0" borderId="0" xfId="0" applyFont="1">
      <alignment vertical="center"/>
    </xf>
    <xf numFmtId="178" fontId="1" fillId="0" borderId="0" xfId="0" applyNumberFormat="1" applyFont="1" applyFill="1" applyBorder="1" applyAlignment="1" applyProtection="1">
      <alignment horizontal="left" vertical="center"/>
      <protection locked="0"/>
    </xf>
    <xf numFmtId="0" fontId="1" fillId="0" borderId="2" xfId="0" applyFont="1" applyBorder="1" applyAlignment="1"/>
    <xf numFmtId="0" fontId="1" fillId="0" borderId="0" xfId="0" applyFont="1" applyFill="1" applyBorder="1" applyAlignment="1" applyProtection="1">
      <alignment horizontal="left" vertical="center" wrapText="1" indent="1"/>
    </xf>
    <xf numFmtId="0" fontId="7" fillId="0" borderId="0" xfId="0" applyFont="1" applyAlignment="1">
      <alignment vertical="center" wrapText="1"/>
    </xf>
    <xf numFmtId="0" fontId="1" fillId="0" borderId="0" xfId="0" applyFont="1" applyFill="1" applyBorder="1" applyAlignment="1" applyProtection="1">
      <alignment wrapText="1"/>
    </xf>
    <xf numFmtId="0" fontId="0" fillId="0" borderId="0" xfId="0" applyAlignment="1">
      <alignment horizontal="left" indent="1"/>
    </xf>
    <xf numFmtId="0" fontId="1" fillId="0" borderId="0" xfId="0" applyFont="1" applyFill="1" applyBorder="1" applyProtection="1">
      <alignment vertical="center"/>
    </xf>
    <xf numFmtId="0" fontId="1" fillId="0" borderId="2"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5" xfId="0" applyFont="1" applyFill="1" applyBorder="1" applyAlignment="1" applyProtection="1">
      <alignment horizontal="right" vertical="center"/>
      <protection locked="0"/>
    </xf>
    <xf numFmtId="0" fontId="1" fillId="0" borderId="6" xfId="0" applyFont="1" applyFill="1" applyBorder="1" applyAlignment="1" applyProtection="1">
      <alignment vertical="center"/>
      <protection locked="0"/>
    </xf>
    <xf numFmtId="0" fontId="1" fillId="0" borderId="8" xfId="0" applyFont="1" applyFill="1" applyBorder="1" applyAlignment="1" applyProtection="1">
      <alignment vertical="center"/>
      <protection locked="0"/>
    </xf>
    <xf numFmtId="0" fontId="1" fillId="0" borderId="0" xfId="0" applyFont="1" applyFill="1" applyBorder="1" applyAlignment="1" applyProtection="1">
      <alignment horizontal="left"/>
      <protection locked="0"/>
    </xf>
    <xf numFmtId="0" fontId="1" fillId="0" borderId="0" xfId="0" applyFont="1" applyFill="1" applyBorder="1" applyAlignment="1" applyProtection="1">
      <alignment horizontal="left" indent="1"/>
      <protection locked="0"/>
    </xf>
    <xf numFmtId="0" fontId="1" fillId="0" borderId="0" xfId="0" applyFont="1" applyFill="1" applyBorder="1" applyAlignment="1" applyProtection="1">
      <alignment horizontal="right" vertical="center"/>
      <protection locked="0"/>
    </xf>
    <xf numFmtId="0" fontId="0" fillId="0" borderId="0" xfId="0" applyAlignment="1">
      <alignment horizontal="right" vertical="center"/>
    </xf>
    <xf numFmtId="0" fontId="20" fillId="0" borderId="0" xfId="0" applyFont="1">
      <alignment vertical="center"/>
    </xf>
    <xf numFmtId="49" fontId="1" fillId="0" borderId="0" xfId="0" applyNumberFormat="1" applyFont="1">
      <alignment vertical="center"/>
    </xf>
    <xf numFmtId="49" fontId="1" fillId="0" borderId="0" xfId="0" applyNumberFormat="1" applyFont="1" applyAlignment="1">
      <alignment vertical="center"/>
    </xf>
    <xf numFmtId="0" fontId="1" fillId="0" borderId="0" xfId="0" applyFont="1" applyAlignment="1">
      <alignment horizontal="right" vertical="center"/>
    </xf>
    <xf numFmtId="0" fontId="6" fillId="0" borderId="0" xfId="0" applyFont="1" applyFill="1" applyBorder="1" applyAlignment="1" applyProtection="1">
      <alignment horizontal="center" vertical="center" wrapText="1"/>
    </xf>
    <xf numFmtId="0" fontId="17" fillId="0" borderId="0" xfId="0" applyFont="1" applyBorder="1" applyAlignment="1">
      <alignment horizontal="center" vertical="center"/>
    </xf>
    <xf numFmtId="0" fontId="11" fillId="0" borderId="0" xfId="0" applyFont="1" applyAlignment="1">
      <alignment vertical="center"/>
    </xf>
    <xf numFmtId="0" fontId="1" fillId="0" borderId="0" xfId="0" applyFont="1" applyFill="1" applyBorder="1" applyAlignment="1" applyProtection="1">
      <alignment vertical="center" textRotation="255"/>
    </xf>
    <xf numFmtId="176" fontId="1" fillId="0" borderId="0" xfId="0" applyNumberFormat="1" applyFont="1" applyFill="1" applyBorder="1" applyAlignment="1" applyProtection="1">
      <alignment vertical="center"/>
      <protection locked="0"/>
    </xf>
    <xf numFmtId="0" fontId="1" fillId="0" borderId="0" xfId="0" applyFont="1" applyBorder="1" applyAlignment="1">
      <alignment vertical="center" textRotation="255"/>
    </xf>
    <xf numFmtId="176" fontId="18" fillId="0" borderId="0" xfId="0" applyNumberFormat="1" applyFont="1" applyFill="1" applyBorder="1" applyAlignment="1" applyProtection="1">
      <alignment vertical="center"/>
      <protection locked="0"/>
    </xf>
    <xf numFmtId="179" fontId="1" fillId="0" borderId="0" xfId="0" applyNumberFormat="1" applyFont="1" applyFill="1" applyBorder="1" applyAlignment="1" applyProtection="1">
      <alignment vertical="center"/>
      <protection locked="0"/>
    </xf>
    <xf numFmtId="0" fontId="1" fillId="0" borderId="5" xfId="0" applyFont="1" applyFill="1" applyBorder="1" applyProtection="1">
      <alignment vertical="center"/>
    </xf>
    <xf numFmtId="0" fontId="1" fillId="0" borderId="8" xfId="0" applyFont="1" applyFill="1" applyBorder="1" applyProtection="1">
      <alignment vertical="center"/>
      <protection locked="0"/>
    </xf>
    <xf numFmtId="0" fontId="9" fillId="0" borderId="0" xfId="0" applyFont="1" applyAlignment="1">
      <alignment horizontal="center" vertical="center"/>
    </xf>
    <xf numFmtId="0" fontId="0" fillId="0" borderId="0" xfId="0" applyFont="1" applyFill="1" applyProtection="1">
      <alignment vertical="center"/>
      <protection locked="0"/>
    </xf>
    <xf numFmtId="0" fontId="1" fillId="0" borderId="7" xfId="0" applyFont="1" applyFill="1" applyBorder="1" applyAlignment="1" applyProtection="1">
      <alignment horizontal="left" vertical="center"/>
    </xf>
    <xf numFmtId="0" fontId="1" fillId="0" borderId="8" xfId="0" applyFont="1" applyFill="1" applyBorder="1" applyAlignment="1" applyProtection="1">
      <alignment horizontal="left" vertical="center"/>
    </xf>
    <xf numFmtId="0" fontId="19" fillId="0" borderId="0" xfId="0" applyFont="1">
      <alignment vertical="center"/>
    </xf>
    <xf numFmtId="0" fontId="1" fillId="0" borderId="2" xfId="0" applyFont="1" applyFill="1" applyBorder="1" applyProtection="1">
      <alignment vertical="center"/>
      <protection locked="0"/>
    </xf>
    <xf numFmtId="0" fontId="3" fillId="0" borderId="0" xfId="0" applyFont="1" applyBorder="1" applyAlignment="1">
      <alignment horizontal="left" vertical="center"/>
    </xf>
    <xf numFmtId="0" fontId="19" fillId="0" borderId="0" xfId="0" applyFont="1" applyAlignment="1">
      <alignment horizontal="center" vertical="center"/>
    </xf>
    <xf numFmtId="181" fontId="19" fillId="0" borderId="0" xfId="0" applyNumberFormat="1" applyFont="1" applyBorder="1" applyAlignment="1">
      <alignment horizontal="center" vertical="center"/>
    </xf>
    <xf numFmtId="49" fontId="18" fillId="0" borderId="0" xfId="0" applyNumberFormat="1" applyFont="1" applyBorder="1" applyAlignment="1">
      <alignment horizontal="center" vertical="center"/>
    </xf>
    <xf numFmtId="0" fontId="8" fillId="0" borderId="0" xfId="0" applyFont="1" applyFill="1" applyBorder="1" applyAlignment="1" applyProtection="1">
      <alignment vertical="center"/>
    </xf>
    <xf numFmtId="49" fontId="1" fillId="0" borderId="0" xfId="0" applyNumberFormat="1" applyFont="1" applyFill="1" applyBorder="1" applyAlignment="1" applyProtection="1">
      <alignment vertical="center"/>
      <protection locked="0"/>
    </xf>
    <xf numFmtId="49" fontId="13"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xf>
    <xf numFmtId="0" fontId="17" fillId="0" borderId="0" xfId="0" applyFont="1" applyBorder="1" applyAlignment="1">
      <alignment vertical="center"/>
    </xf>
    <xf numFmtId="0" fontId="0" fillId="0" borderId="0" xfId="0" applyAlignment="1">
      <alignment vertical="center"/>
    </xf>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protection locked="0"/>
    </xf>
    <xf numFmtId="0" fontId="1"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49" fontId="1" fillId="0" borderId="0" xfId="0" applyNumberFormat="1" applyFont="1" applyFill="1" applyBorder="1" applyProtection="1">
      <alignment vertical="center"/>
      <protection locked="0"/>
    </xf>
    <xf numFmtId="0" fontId="1" fillId="0" borderId="0" xfId="0" applyFont="1" applyAlignment="1">
      <alignment horizontal="left" vertical="center"/>
    </xf>
    <xf numFmtId="0" fontId="1" fillId="0" borderId="0" xfId="0" applyFont="1" applyFill="1" applyAlignment="1" applyProtection="1">
      <alignment vertical="center"/>
      <protection locked="0"/>
    </xf>
    <xf numFmtId="0" fontId="1" fillId="0" borderId="0" xfId="0" applyFont="1" applyFill="1" applyBorder="1" applyAlignment="1" applyProtection="1">
      <alignment vertical="center"/>
      <protection locked="0"/>
    </xf>
    <xf numFmtId="0" fontId="0" fillId="0" borderId="0" xfId="0" applyFont="1" applyAlignment="1">
      <alignment vertical="center"/>
    </xf>
    <xf numFmtId="0" fontId="0" fillId="0" borderId="0" xfId="0" applyAlignment="1">
      <alignment horizontal="center" vertical="center"/>
    </xf>
    <xf numFmtId="181" fontId="18" fillId="0" borderId="0" xfId="0" applyNumberFormat="1" applyFont="1" applyFill="1" applyBorder="1" applyAlignment="1" applyProtection="1">
      <alignment horizontal="center" vertical="center"/>
      <protection locked="0"/>
    </xf>
    <xf numFmtId="0" fontId="1" fillId="0" borderId="0" xfId="0" applyFont="1" applyFill="1" applyBorder="1" applyProtection="1">
      <alignment vertical="center"/>
      <protection locked="0"/>
    </xf>
    <xf numFmtId="0" fontId="1" fillId="0" borderId="0" xfId="0" applyFont="1" applyBorder="1" applyAlignment="1" applyProtection="1">
      <alignment vertical="center"/>
      <protection locked="0"/>
    </xf>
    <xf numFmtId="0" fontId="1" fillId="0" borderId="0" xfId="0" applyFont="1" applyAlignment="1">
      <alignment horizontal="center" vertical="center"/>
    </xf>
    <xf numFmtId="0" fontId="10" fillId="0" borderId="0" xfId="0" applyFont="1" applyBorder="1" applyAlignment="1">
      <alignment horizontal="left" vertical="center"/>
    </xf>
    <xf numFmtId="0" fontId="12" fillId="0" borderId="0" xfId="0" applyFont="1" applyAlignment="1">
      <alignment vertical="center"/>
    </xf>
    <xf numFmtId="0" fontId="1" fillId="0" borderId="0" xfId="0" applyFont="1" applyFill="1" applyBorder="1" applyAlignment="1" applyProtection="1">
      <alignment horizontal="left" vertical="center"/>
      <protection locked="0"/>
    </xf>
    <xf numFmtId="0" fontId="3" fillId="0" borderId="0" xfId="0" applyFont="1" applyAlignment="1">
      <alignment vertical="center" wrapText="1"/>
    </xf>
    <xf numFmtId="0" fontId="3" fillId="0" borderId="0" xfId="0" applyFont="1" applyAlignment="1">
      <alignment vertical="center"/>
    </xf>
    <xf numFmtId="0" fontId="1" fillId="0" borderId="0" xfId="0" applyFont="1" applyBorder="1" applyAlignment="1"/>
    <xf numFmtId="0" fontId="0" fillId="0" borderId="0" xfId="0" applyAlignment="1"/>
    <xf numFmtId="0" fontId="1" fillId="0" borderId="0" xfId="0" applyFont="1" applyFill="1" applyBorder="1" applyAlignment="1" applyProtection="1">
      <alignment horizontal="distributed" vertical="center"/>
    </xf>
    <xf numFmtId="0" fontId="5" fillId="0" borderId="0" xfId="0" applyFont="1" applyFill="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applyFont="1" applyBorder="1" applyAlignment="1">
      <alignment horizontal="left" vertical="center"/>
    </xf>
    <xf numFmtId="0" fontId="0" fillId="0" borderId="4" xfId="0" applyBorder="1" applyAlignment="1">
      <alignment vertical="center"/>
    </xf>
    <xf numFmtId="0" fontId="0" fillId="0" borderId="0" xfId="0" applyBorder="1" applyAlignment="1">
      <alignment vertical="center"/>
    </xf>
    <xf numFmtId="0" fontId="1" fillId="0" borderId="2" xfId="0" applyFont="1" applyBorder="1" applyAlignment="1">
      <alignment vertical="center"/>
    </xf>
    <xf numFmtId="9" fontId="1" fillId="0" borderId="0" xfId="0" quotePrefix="1" applyNumberFormat="1" applyFont="1" applyFill="1" applyBorder="1" applyAlignment="1" applyProtection="1">
      <alignment vertical="center"/>
    </xf>
    <xf numFmtId="0" fontId="1" fillId="0" borderId="0" xfId="0" applyFont="1" applyBorder="1" applyAlignment="1">
      <alignment vertical="center"/>
    </xf>
    <xf numFmtId="177" fontId="9" fillId="0" borderId="0" xfId="0" applyNumberFormat="1" applyFont="1" applyFill="1" applyBorder="1" applyAlignment="1" applyProtection="1">
      <alignment vertical="center"/>
      <protection locked="0"/>
    </xf>
    <xf numFmtId="0" fontId="1" fillId="0" borderId="0" xfId="0" applyFont="1" applyBorder="1" applyAlignment="1">
      <alignment horizontal="center" vertical="center"/>
    </xf>
    <xf numFmtId="49" fontId="1" fillId="0" borderId="0" xfId="0" applyNumberFormat="1" applyFont="1" applyAlignment="1">
      <alignment horizontal="center" vertical="center"/>
    </xf>
    <xf numFmtId="0" fontId="1" fillId="0" borderId="1"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1" fillId="0" borderId="23" xfId="0" applyFont="1" applyBorder="1">
      <alignment vertical="center"/>
    </xf>
    <xf numFmtId="0" fontId="1" fillId="0" borderId="22" xfId="0" applyFont="1" applyBorder="1">
      <alignment vertical="center"/>
    </xf>
    <xf numFmtId="0" fontId="1" fillId="0" borderId="7" xfId="0" applyFont="1" applyFill="1" applyBorder="1" applyAlignment="1" applyProtection="1">
      <alignment vertical="center"/>
      <protection locked="0"/>
    </xf>
    <xf numFmtId="49" fontId="33" fillId="0" borderId="0" xfId="0" applyNumberFormat="1" applyFont="1" applyFill="1" applyAlignment="1" applyProtection="1">
      <protection locked="0"/>
    </xf>
    <xf numFmtId="0" fontId="33" fillId="0" borderId="0" xfId="0" applyFont="1" applyAlignment="1"/>
    <xf numFmtId="0" fontId="52" fillId="0" borderId="0" xfId="0" applyFont="1">
      <alignment vertical="center"/>
    </xf>
    <xf numFmtId="0" fontId="4" fillId="0" borderId="0" xfId="0" applyFont="1">
      <alignment vertical="center"/>
    </xf>
    <xf numFmtId="0" fontId="4" fillId="0" borderId="0" xfId="0" applyFont="1" applyAlignment="1">
      <alignment horizontal="left" vertical="center" indent="2"/>
    </xf>
    <xf numFmtId="0" fontId="4" fillId="0" borderId="46" xfId="0" applyFont="1" applyBorder="1">
      <alignment vertical="center"/>
    </xf>
    <xf numFmtId="0" fontId="4" fillId="0" borderId="47" xfId="0" applyFont="1" applyBorder="1">
      <alignment vertical="center"/>
    </xf>
    <xf numFmtId="0" fontId="53" fillId="0" borderId="0" xfId="0" applyFont="1">
      <alignment vertical="center"/>
    </xf>
    <xf numFmtId="0" fontId="4" fillId="0" borderId="0" xfId="0" applyFont="1" applyAlignment="1">
      <alignment horizontal="center" vertical="center"/>
    </xf>
    <xf numFmtId="0" fontId="58" fillId="0" borderId="0" xfId="0" applyFont="1" applyAlignment="1">
      <alignment vertical="center" wrapText="1"/>
    </xf>
    <xf numFmtId="0" fontId="4" fillId="0" borderId="0" xfId="0" applyFont="1" applyAlignment="1"/>
    <xf numFmtId="58" fontId="59" fillId="0" borderId="0" xfId="0" applyNumberFormat="1" applyFont="1" applyAlignment="1">
      <alignment vertical="center" wrapText="1"/>
    </xf>
    <xf numFmtId="0" fontId="59" fillId="0" borderId="0" xfId="0" applyFont="1" applyAlignment="1">
      <alignment vertical="center" wrapText="1"/>
    </xf>
    <xf numFmtId="0" fontId="53" fillId="0" borderId="0" xfId="0" applyFont="1" applyAlignment="1"/>
    <xf numFmtId="0" fontId="57" fillId="0" borderId="0" xfId="0" applyFont="1">
      <alignment vertical="center"/>
    </xf>
    <xf numFmtId="0" fontId="53" fillId="0" borderId="0" xfId="0" applyFont="1" applyAlignment="1">
      <alignment vertical="top" wrapText="1"/>
    </xf>
    <xf numFmtId="0" fontId="60" fillId="0" borderId="0" xfId="0" applyFont="1" applyAlignment="1">
      <alignment vertical="center"/>
    </xf>
    <xf numFmtId="0" fontId="4" fillId="0" borderId="0" xfId="0" applyFont="1" applyAlignment="1">
      <alignment vertical="center"/>
    </xf>
    <xf numFmtId="0" fontId="1" fillId="0" borderId="0" xfId="0" applyFont="1" applyFill="1" applyAlignment="1" applyProtection="1">
      <protection locked="0"/>
    </xf>
    <xf numFmtId="0" fontId="61" fillId="0" borderId="0" xfId="0" applyFont="1" applyAlignment="1">
      <alignment horizontal="center" vertical="top" wrapText="1"/>
    </xf>
    <xf numFmtId="0" fontId="62" fillId="0" borderId="0" xfId="0" applyFont="1" applyAlignment="1">
      <alignment vertical="center" wrapText="1"/>
    </xf>
    <xf numFmtId="58" fontId="62" fillId="0" borderId="0" xfId="0" applyNumberFormat="1" applyFont="1" applyAlignment="1">
      <alignment vertical="center" wrapText="1"/>
    </xf>
    <xf numFmtId="58" fontId="62" fillId="0" borderId="0" xfId="0" applyNumberFormat="1" applyFont="1" applyAlignment="1">
      <alignment horizontal="left" wrapText="1"/>
    </xf>
    <xf numFmtId="0" fontId="57" fillId="0" borderId="0" xfId="0" applyFont="1" applyAlignment="1">
      <alignment horizontal="right" vertical="center"/>
    </xf>
    <xf numFmtId="49" fontId="4" fillId="0" borderId="0" xfId="0" applyNumberFormat="1" applyFont="1" applyAlignment="1">
      <alignment horizontal="center" vertical="center"/>
    </xf>
    <xf numFmtId="0" fontId="4" fillId="0" borderId="46" xfId="0" applyFont="1" applyBorder="1" applyAlignment="1">
      <alignment horizontal="right" vertical="center"/>
    </xf>
    <xf numFmtId="0" fontId="58" fillId="0" borderId="46" xfId="0" applyFont="1" applyBorder="1">
      <alignment vertical="center"/>
    </xf>
    <xf numFmtId="0" fontId="4" fillId="0" borderId="0" xfId="0" applyFont="1" applyBorder="1">
      <alignment vertical="center"/>
    </xf>
    <xf numFmtId="0" fontId="4" fillId="0" borderId="0" xfId="0" applyFont="1" applyBorder="1" applyAlignment="1">
      <alignment horizontal="right"/>
    </xf>
    <xf numFmtId="0" fontId="1" fillId="0" borderId="46" xfId="0" applyFont="1" applyBorder="1" applyAlignment="1">
      <alignment vertical="center"/>
    </xf>
    <xf numFmtId="0" fontId="64" fillId="0" borderId="0" xfId="0" applyFont="1">
      <alignment vertical="center"/>
    </xf>
    <xf numFmtId="0" fontId="57" fillId="0" borderId="0" xfId="0" applyFont="1" applyAlignment="1">
      <alignment vertical="center"/>
    </xf>
    <xf numFmtId="0" fontId="57" fillId="0" borderId="46" xfId="0" applyFont="1" applyBorder="1">
      <alignment vertical="center"/>
    </xf>
    <xf numFmtId="0" fontId="4" fillId="0" borderId="0" xfId="0" applyFont="1" applyAlignment="1">
      <alignment vertical="center" shrinkToFit="1"/>
    </xf>
    <xf numFmtId="49" fontId="1" fillId="0" borderId="0" xfId="0" applyNumberFormat="1" applyFont="1" applyAlignment="1">
      <alignment vertical="center"/>
    </xf>
    <xf numFmtId="0" fontId="0" fillId="0" borderId="0" xfId="0" applyAlignment="1">
      <alignment horizontal="center" vertical="center"/>
    </xf>
    <xf numFmtId="0" fontId="32" fillId="0" borderId="0" xfId="0" applyFont="1" applyAlignment="1">
      <alignment horizontal="center" vertical="center"/>
    </xf>
    <xf numFmtId="0" fontId="0" fillId="0" borderId="9" xfId="0" applyBorder="1" applyAlignment="1">
      <alignment horizontal="center" vertical="center"/>
    </xf>
    <xf numFmtId="0" fontId="0" fillId="0" borderId="0" xfId="0" applyFill="1" applyBorder="1" applyAlignment="1">
      <alignment horizontal="center" vertical="center"/>
    </xf>
    <xf numFmtId="178"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applyAlignment="1">
      <alignment horizontal="center" vertical="center"/>
    </xf>
    <xf numFmtId="182" fontId="0" fillId="0" borderId="0" xfId="0" applyNumberFormat="1" applyFill="1" applyAlignment="1">
      <alignment horizontal="center" vertical="center"/>
    </xf>
    <xf numFmtId="49" fontId="0" fillId="0" borderId="0" xfId="0" applyNumberFormat="1" applyFill="1" applyAlignment="1">
      <alignment horizontal="center" vertical="center"/>
    </xf>
    <xf numFmtId="182" fontId="0" fillId="0" borderId="0" xfId="0" applyNumberFormat="1" applyAlignment="1">
      <alignment horizontal="center" vertical="center"/>
    </xf>
    <xf numFmtId="0" fontId="0" fillId="0" borderId="0" xfId="0" applyNumberFormat="1" applyAlignment="1">
      <alignment horizontal="center" vertical="center"/>
    </xf>
    <xf numFmtId="3" fontId="0" fillId="0" borderId="0" xfId="0" applyNumberFormat="1" applyAlignment="1">
      <alignment horizontal="center" vertical="center"/>
    </xf>
    <xf numFmtId="183" fontId="0" fillId="0" borderId="0" xfId="0" applyNumberFormat="1" applyFill="1" applyAlignment="1">
      <alignment horizontal="center" vertical="center"/>
    </xf>
    <xf numFmtId="0" fontId="0" fillId="0" borderId="0" xfId="0" applyFill="1" applyAlignment="1">
      <alignment horizontal="center" vertical="center"/>
    </xf>
    <xf numFmtId="0" fontId="32" fillId="0" borderId="0" xfId="0" applyFont="1" applyFill="1" applyBorder="1" applyAlignment="1">
      <alignment horizontal="center" vertical="center"/>
    </xf>
    <xf numFmtId="0" fontId="32" fillId="0" borderId="1" xfId="0" applyFont="1" applyFill="1" applyBorder="1" applyAlignment="1">
      <alignment horizontal="center" vertical="center"/>
    </xf>
    <xf numFmtId="49" fontId="32" fillId="0" borderId="9" xfId="0" applyNumberFormat="1" applyFont="1" applyFill="1" applyBorder="1" applyAlignment="1">
      <alignment horizontal="center" vertical="center"/>
    </xf>
    <xf numFmtId="183" fontId="32" fillId="2" borderId="9" xfId="0" applyNumberFormat="1" applyFont="1" applyFill="1" applyBorder="1" applyAlignment="1">
      <alignment horizontal="center" vertical="center"/>
    </xf>
    <xf numFmtId="183" fontId="32" fillId="0" borderId="0" xfId="0" applyNumberFormat="1" applyFont="1" applyFill="1" applyAlignment="1">
      <alignment horizontal="center" vertical="center"/>
    </xf>
    <xf numFmtId="0" fontId="32" fillId="0" borderId="0" xfId="0" applyFont="1" applyFill="1" applyAlignment="1">
      <alignment horizontal="center" vertical="center"/>
    </xf>
    <xf numFmtId="49" fontId="0" fillId="0" borderId="9" xfId="0" applyNumberFormat="1" applyBorder="1" applyAlignment="1">
      <alignment horizontal="center" vertical="center" wrapText="1"/>
    </xf>
    <xf numFmtId="49" fontId="0" fillId="0" borderId="9" xfId="0" applyNumberFormat="1" applyBorder="1" applyAlignment="1">
      <alignment horizontal="center" vertical="center"/>
    </xf>
    <xf numFmtId="49" fontId="55" fillId="0" borderId="9" xfId="0" applyNumberFormat="1" applyFont="1" applyBorder="1" applyAlignment="1">
      <alignment horizontal="center" vertical="center"/>
    </xf>
    <xf numFmtId="49" fontId="0" fillId="0" borderId="9" xfId="0" applyNumberFormat="1" applyFill="1" applyBorder="1" applyAlignment="1">
      <alignment horizontal="center" vertical="center"/>
    </xf>
    <xf numFmtId="49" fontId="66" fillId="0" borderId="9" xfId="0" applyNumberFormat="1" applyFont="1" applyBorder="1" applyAlignment="1">
      <alignment horizontal="center" vertical="center" wrapText="1"/>
    </xf>
    <xf numFmtId="0" fontId="0" fillId="0" borderId="9" xfId="0" applyNumberFormat="1" applyBorder="1" applyAlignment="1">
      <alignment horizontal="center" vertical="center"/>
    </xf>
    <xf numFmtId="49" fontId="11" fillId="0" borderId="9" xfId="0" applyNumberFormat="1" applyFont="1" applyBorder="1" applyAlignment="1">
      <alignment horizontal="center" vertical="center" wrapText="1"/>
    </xf>
    <xf numFmtId="49" fontId="11" fillId="0" borderId="9" xfId="0" applyNumberFormat="1" applyFont="1" applyFill="1" applyBorder="1" applyAlignment="1">
      <alignment horizontal="center" vertical="center" wrapText="1"/>
    </xf>
    <xf numFmtId="3" fontId="0" fillId="0" borderId="9" xfId="0" applyNumberFormat="1" applyBorder="1" applyAlignment="1">
      <alignment horizontal="center" vertical="center" wrapText="1"/>
    </xf>
    <xf numFmtId="3" fontId="11" fillId="0" borderId="9" xfId="0" applyNumberFormat="1" applyFont="1" applyBorder="1" applyAlignment="1">
      <alignment horizontal="center" vertical="center"/>
    </xf>
    <xf numFmtId="49" fontId="67" fillId="0" borderId="9" xfId="0" applyNumberFormat="1" applyFont="1" applyFill="1" applyBorder="1" applyAlignment="1">
      <alignment horizontal="center" vertical="center"/>
    </xf>
    <xf numFmtId="49" fontId="67" fillId="2" borderId="9" xfId="0" applyNumberFormat="1" applyFont="1" applyFill="1" applyBorder="1" applyAlignment="1">
      <alignment horizontal="center" vertical="center" wrapText="1"/>
    </xf>
    <xf numFmtId="49" fontId="67" fillId="0" borderId="9" xfId="0" applyNumberFormat="1" applyFont="1" applyFill="1" applyBorder="1" applyAlignment="1">
      <alignment horizontal="center" vertical="center" wrapText="1"/>
    </xf>
    <xf numFmtId="49" fontId="68" fillId="0" borderId="9" xfId="0" applyNumberFormat="1" applyFont="1" applyFill="1" applyBorder="1" applyAlignment="1">
      <alignment horizontal="center" vertical="center"/>
    </xf>
    <xf numFmtId="49" fontId="68" fillId="2" borderId="9" xfId="0" applyNumberFormat="1" applyFont="1" applyFill="1" applyBorder="1" applyAlignment="1">
      <alignment horizontal="center" vertical="center"/>
    </xf>
    <xf numFmtId="0" fontId="11" fillId="0" borderId="0" xfId="0" applyFont="1" applyFill="1" applyBorder="1" applyAlignment="1">
      <alignment horizontal="center" vertical="center"/>
    </xf>
    <xf numFmtId="49" fontId="11" fillId="0" borderId="9" xfId="0" applyNumberFormat="1" applyFont="1" applyBorder="1" applyAlignment="1">
      <alignment horizontal="center" vertical="center"/>
    </xf>
    <xf numFmtId="49" fontId="11" fillId="0" borderId="9" xfId="0" applyNumberFormat="1" applyFont="1" applyBorder="1" applyAlignment="1">
      <alignment horizontal="left" vertical="center"/>
    </xf>
    <xf numFmtId="49" fontId="11" fillId="0" borderId="9" xfId="0" applyNumberFormat="1" applyFont="1" applyFill="1" applyBorder="1" applyAlignment="1">
      <alignment horizontal="center" vertical="center"/>
    </xf>
    <xf numFmtId="182" fontId="11" fillId="0" borderId="9" xfId="0" applyNumberFormat="1" applyFont="1" applyBorder="1" applyAlignment="1">
      <alignment horizontal="center" vertical="center"/>
    </xf>
    <xf numFmtId="178" fontId="11" fillId="0" borderId="9" xfId="0" applyNumberFormat="1" applyFont="1" applyBorder="1" applyAlignment="1">
      <alignment horizontal="center" vertical="center" wrapText="1"/>
    </xf>
    <xf numFmtId="0"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49" fontId="55" fillId="3" borderId="9" xfId="0" applyNumberFormat="1" applyFont="1" applyFill="1" applyBorder="1" applyAlignment="1">
      <alignment horizontal="center" vertical="center"/>
    </xf>
    <xf numFmtId="49" fontId="11" fillId="3" borderId="9" xfId="0" applyNumberFormat="1" applyFont="1" applyFill="1" applyBorder="1" applyAlignment="1">
      <alignment horizontal="center" vertical="center"/>
    </xf>
    <xf numFmtId="183" fontId="11" fillId="0" borderId="0" xfId="0" applyNumberFormat="1" applyFont="1" applyFill="1" applyAlignment="1">
      <alignment horizontal="center" vertical="center"/>
    </xf>
    <xf numFmtId="0" fontId="11" fillId="0" borderId="0" xfId="0" applyFont="1" applyAlignment="1">
      <alignment horizontal="center" vertical="center"/>
    </xf>
    <xf numFmtId="0" fontId="11" fillId="0" borderId="0" xfId="0" applyFont="1" applyFill="1" applyAlignment="1">
      <alignment horizontal="center" vertical="center"/>
    </xf>
    <xf numFmtId="0" fontId="68" fillId="0" borderId="0" xfId="0" applyFont="1" applyFill="1" applyBorder="1" applyAlignment="1">
      <alignment horizontal="center" vertical="center"/>
    </xf>
    <xf numFmtId="49" fontId="0" fillId="3" borderId="9" xfId="0" applyNumberFormat="1" applyFill="1" applyBorder="1" applyAlignment="1">
      <alignment horizontal="center" vertical="center"/>
    </xf>
    <xf numFmtId="49" fontId="68" fillId="3" borderId="9" xfId="0" applyNumberFormat="1" applyFont="1" applyFill="1" applyBorder="1" applyAlignment="1">
      <alignment horizontal="center" vertical="center"/>
    </xf>
    <xf numFmtId="49" fontId="11" fillId="3" borderId="13" xfId="0" applyNumberFormat="1" applyFont="1" applyFill="1" applyBorder="1" applyAlignment="1">
      <alignment horizontal="center" vertical="center"/>
    </xf>
    <xf numFmtId="49" fontId="2" fillId="3" borderId="9" xfId="0" applyNumberFormat="1" applyFont="1" applyFill="1" applyBorder="1" applyAlignment="1">
      <alignment horizontal="center" vertical="center"/>
    </xf>
    <xf numFmtId="183" fontId="68" fillId="0" borderId="0" xfId="0" applyNumberFormat="1" applyFont="1" applyFill="1" applyAlignment="1">
      <alignment horizontal="center" vertical="center"/>
    </xf>
    <xf numFmtId="0" fontId="68" fillId="0" borderId="0" xfId="0" applyFont="1" applyAlignment="1">
      <alignment horizontal="center" vertical="center"/>
    </xf>
    <xf numFmtId="0" fontId="68" fillId="0" borderId="0" xfId="0" applyFont="1" applyFill="1" applyAlignment="1">
      <alignment horizontal="center" vertical="center"/>
    </xf>
    <xf numFmtId="182" fontId="0" fillId="3" borderId="9" xfId="0" applyNumberFormat="1" applyFill="1" applyBorder="1" applyAlignment="1">
      <alignment horizontal="center" vertical="center"/>
    </xf>
    <xf numFmtId="178" fontId="0" fillId="3" borderId="9" xfId="0" applyNumberFormat="1" applyFill="1" applyBorder="1" applyAlignment="1">
      <alignment horizontal="center" vertical="center"/>
    </xf>
    <xf numFmtId="49" fontId="11" fillId="3" borderId="15" xfId="0" applyNumberFormat="1" applyFont="1" applyFill="1" applyBorder="1" applyAlignment="1">
      <alignment horizontal="center" vertical="center"/>
    </xf>
    <xf numFmtId="3" fontId="0" fillId="3" borderId="9" xfId="0" applyNumberFormat="1" applyFill="1" applyBorder="1" applyAlignment="1">
      <alignment horizontal="center" vertical="center"/>
    </xf>
    <xf numFmtId="49" fontId="0" fillId="3" borderId="9" xfId="0" applyNumberFormat="1" applyFill="1" applyBorder="1" applyAlignment="1">
      <alignment horizontal="left" vertical="center"/>
    </xf>
    <xf numFmtId="0" fontId="0" fillId="3" borderId="9" xfId="0" applyNumberFormat="1" applyFill="1" applyBorder="1" applyAlignment="1">
      <alignment horizontal="center" vertical="center"/>
    </xf>
    <xf numFmtId="49" fontId="55" fillId="3" borderId="9" xfId="0" applyNumberFormat="1" applyFont="1" applyFill="1" applyBorder="1" applyAlignment="1">
      <alignment horizontal="center" vertical="center" wrapText="1"/>
    </xf>
    <xf numFmtId="0" fontId="0" fillId="3" borderId="9" xfId="0" applyFill="1" applyBorder="1" applyAlignment="1">
      <alignment horizontal="center" vertical="center"/>
    </xf>
    <xf numFmtId="49" fontId="0" fillId="2" borderId="9" xfId="0" applyNumberFormat="1" applyFill="1" applyBorder="1" applyAlignment="1">
      <alignment horizontal="center" vertical="center"/>
    </xf>
    <xf numFmtId="49" fontId="0" fillId="2" borderId="9" xfId="0" applyNumberFormat="1" applyFill="1" applyBorder="1" applyAlignment="1">
      <alignment horizontal="left" vertical="center"/>
    </xf>
    <xf numFmtId="182" fontId="0" fillId="2" borderId="9" xfId="0" applyNumberFormat="1" applyFill="1" applyBorder="1" applyAlignment="1">
      <alignment horizontal="center" vertical="center"/>
    </xf>
    <xf numFmtId="178" fontId="0" fillId="2" borderId="9" xfId="0" applyNumberFormat="1" applyFill="1" applyBorder="1" applyAlignment="1">
      <alignment horizontal="center" vertical="center"/>
    </xf>
    <xf numFmtId="0" fontId="0" fillId="2" borderId="9" xfId="0" applyNumberFormat="1" applyFill="1" applyBorder="1" applyAlignment="1">
      <alignment horizontal="center" vertical="center"/>
    </xf>
    <xf numFmtId="182" fontId="55" fillId="2" borderId="9" xfId="0" applyNumberFormat="1" applyFont="1" applyFill="1" applyBorder="1" applyAlignment="1">
      <alignment horizontal="center" vertical="center"/>
    </xf>
    <xf numFmtId="0" fontId="0" fillId="2" borderId="9" xfId="0" applyFill="1" applyBorder="1" applyAlignment="1">
      <alignment horizontal="center" vertical="center"/>
    </xf>
    <xf numFmtId="3" fontId="0" fillId="2" borderId="9" xfId="0" applyNumberFormat="1" applyFill="1" applyBorder="1" applyAlignment="1">
      <alignment horizontal="center" vertical="center"/>
    </xf>
    <xf numFmtId="183" fontId="0" fillId="2" borderId="0" xfId="0" applyNumberFormat="1" applyFill="1" applyAlignment="1">
      <alignment horizontal="center" vertical="center"/>
    </xf>
    <xf numFmtId="0" fontId="0" fillId="2" borderId="0" xfId="0" applyFill="1" applyAlignment="1">
      <alignment horizontal="center" vertical="center"/>
    </xf>
    <xf numFmtId="49" fontId="55" fillId="0" borderId="0" xfId="0" applyNumberFormat="1" applyFont="1" applyAlignment="1">
      <alignment horizontal="center" vertical="center"/>
    </xf>
    <xf numFmtId="0" fontId="0" fillId="0" borderId="0" xfId="0" applyNumberFormat="1" applyFill="1" applyAlignment="1">
      <alignment vertical="center"/>
    </xf>
    <xf numFmtId="177" fontId="9" fillId="0" borderId="0" xfId="0" applyNumberFormat="1" applyFont="1" applyFill="1" applyBorder="1" applyAlignment="1" applyProtection="1">
      <alignment horizontal="center" vertical="center"/>
      <protection locked="0"/>
    </xf>
    <xf numFmtId="49" fontId="0" fillId="4" borderId="9" xfId="0" applyNumberFormat="1" applyFont="1" applyFill="1" applyBorder="1" applyAlignment="1">
      <alignment horizontal="center" vertical="center" shrinkToFit="1"/>
    </xf>
    <xf numFmtId="49" fontId="0" fillId="4" borderId="9" xfId="0" applyNumberFormat="1" applyFill="1" applyBorder="1" applyAlignment="1">
      <alignment horizontal="center" vertical="center"/>
    </xf>
    <xf numFmtId="0" fontId="0" fillId="4" borderId="9" xfId="0" applyNumberFormat="1" applyFill="1" applyBorder="1" applyAlignment="1">
      <alignment horizontal="center" vertical="center"/>
    </xf>
    <xf numFmtId="49" fontId="0" fillId="4" borderId="9" xfId="0" applyNumberFormat="1" applyFill="1" applyBorder="1" applyAlignment="1" applyProtection="1">
      <alignment horizontal="center" vertical="center"/>
      <protection locked="0"/>
    </xf>
    <xf numFmtId="182" fontId="0" fillId="4" borderId="9" xfId="0" applyNumberFormat="1" applyFill="1" applyBorder="1" applyAlignment="1">
      <alignment horizontal="center" vertical="center"/>
    </xf>
    <xf numFmtId="0" fontId="0" fillId="4" borderId="9" xfId="0" applyFill="1" applyBorder="1" applyAlignment="1">
      <alignment horizontal="center" vertical="center"/>
    </xf>
    <xf numFmtId="3" fontId="0" fillId="4" borderId="9" xfId="0" applyNumberFormat="1" applyFill="1" applyBorder="1" applyAlignment="1">
      <alignment horizontal="center" vertical="center"/>
    </xf>
    <xf numFmtId="0" fontId="1" fillId="4" borderId="0" xfId="0" applyFont="1" applyFill="1" applyProtection="1">
      <alignment vertical="center"/>
      <protection locked="0"/>
    </xf>
    <xf numFmtId="0" fontId="9" fillId="4" borderId="0" xfId="0" applyFont="1" applyFill="1" applyAlignment="1">
      <alignment horizontal="center" vertical="center"/>
    </xf>
    <xf numFmtId="0" fontId="0" fillId="4" borderId="0" xfId="0" applyFill="1" applyBorder="1" applyAlignment="1">
      <alignment horizontal="center" vertical="center"/>
    </xf>
    <xf numFmtId="49" fontId="0" fillId="4" borderId="9" xfId="0" applyNumberFormat="1" applyFill="1" applyBorder="1" applyAlignment="1">
      <alignment horizontal="left" vertical="center"/>
    </xf>
    <xf numFmtId="178" fontId="0" fillId="4" borderId="9" xfId="0" applyNumberFormat="1" applyFill="1" applyBorder="1" applyAlignment="1">
      <alignment horizontal="center" vertical="center"/>
    </xf>
    <xf numFmtId="49" fontId="0" fillId="4" borderId="9" xfId="0" applyNumberFormat="1" applyFont="1" applyFill="1" applyBorder="1" applyAlignment="1">
      <alignment horizontal="center" vertical="center"/>
    </xf>
    <xf numFmtId="49" fontId="55" fillId="4" borderId="9" xfId="0" applyNumberFormat="1" applyFont="1" applyFill="1" applyBorder="1" applyAlignment="1">
      <alignment horizontal="center" vertical="center"/>
    </xf>
    <xf numFmtId="49" fontId="12" fillId="4" borderId="13" xfId="0" applyNumberFormat="1" applyFont="1" applyFill="1" applyBorder="1" applyAlignment="1">
      <alignment horizontal="center" vertical="center" wrapText="1"/>
    </xf>
    <xf numFmtId="0" fontId="0" fillId="4" borderId="13" xfId="0" applyFill="1" applyBorder="1" applyAlignment="1" applyProtection="1">
      <alignment horizontal="center" vertical="center"/>
      <protection locked="0"/>
    </xf>
    <xf numFmtId="49" fontId="0" fillId="4" borderId="13" xfId="0" applyNumberFormat="1" applyFill="1" applyBorder="1" applyAlignment="1">
      <alignment horizontal="center" vertical="center"/>
    </xf>
    <xf numFmtId="3" fontId="0" fillId="4" borderId="13" xfId="0" applyNumberFormat="1" applyFill="1" applyBorder="1" applyAlignment="1">
      <alignment horizontal="center" vertical="center"/>
    </xf>
    <xf numFmtId="3" fontId="11" fillId="4" borderId="9" xfId="0" applyNumberFormat="1" applyFont="1" applyFill="1" applyBorder="1" applyAlignment="1">
      <alignment horizontal="center" vertical="center"/>
    </xf>
    <xf numFmtId="56" fontId="0" fillId="4" borderId="0" xfId="0" applyNumberFormat="1" applyFill="1" applyAlignment="1">
      <alignment horizontal="center" vertical="center"/>
    </xf>
    <xf numFmtId="0" fontId="0" fillId="4" borderId="0" xfId="0" applyFill="1" applyAlignment="1">
      <alignment horizontal="center" vertical="center"/>
    </xf>
    <xf numFmtId="0" fontId="0" fillId="4" borderId="9" xfId="0" applyFill="1" applyBorder="1" applyAlignment="1" applyProtection="1">
      <alignment horizontal="center" vertical="center"/>
      <protection locked="0"/>
    </xf>
    <xf numFmtId="3" fontId="0" fillId="4" borderId="9" xfId="0" applyNumberFormat="1" applyFont="1" applyFill="1" applyBorder="1" applyAlignment="1">
      <alignment horizontal="center" vertical="center"/>
    </xf>
    <xf numFmtId="3" fontId="55" fillId="4" borderId="9" xfId="0" applyNumberFormat="1" applyFont="1" applyFill="1" applyBorder="1" applyAlignment="1">
      <alignment horizontal="center" vertical="center"/>
    </xf>
    <xf numFmtId="3" fontId="11" fillId="4" borderId="9" xfId="0" applyNumberFormat="1" applyFont="1" applyFill="1" applyBorder="1" applyAlignment="1">
      <alignment horizontal="center" vertical="center" wrapText="1"/>
    </xf>
    <xf numFmtId="49" fontId="0" fillId="4" borderId="9" xfId="0" applyNumberFormat="1" applyFont="1" applyFill="1" applyBorder="1" applyAlignment="1">
      <alignment horizontal="left" vertical="center" wrapText="1"/>
    </xf>
    <xf numFmtId="49" fontId="16" fillId="4" borderId="9" xfId="0" applyNumberFormat="1" applyFont="1" applyFill="1" applyBorder="1" applyAlignment="1">
      <alignment horizontal="center" vertical="center"/>
    </xf>
    <xf numFmtId="183" fontId="0" fillId="4" borderId="0" xfId="0" applyNumberFormat="1" applyFill="1" applyAlignment="1">
      <alignment horizontal="center" vertical="center"/>
    </xf>
    <xf numFmtId="49" fontId="0" fillId="4" borderId="9" xfId="0" applyNumberFormat="1" applyFont="1" applyFill="1" applyBorder="1" applyAlignment="1">
      <alignment horizontal="left" vertical="center"/>
    </xf>
    <xf numFmtId="49" fontId="0" fillId="4" borderId="9" xfId="0" applyNumberFormat="1" applyFill="1" applyBorder="1" applyAlignment="1">
      <alignment horizontal="left" vertical="center" wrapText="1"/>
    </xf>
    <xf numFmtId="49" fontId="0" fillId="4" borderId="9" xfId="0" applyNumberFormat="1" applyFill="1" applyBorder="1" applyAlignment="1">
      <alignment horizontal="center" vertical="center" wrapText="1"/>
    </xf>
    <xf numFmtId="182" fontId="0" fillId="4" borderId="9" xfId="0" applyNumberFormat="1" applyFont="1" applyFill="1" applyBorder="1" applyAlignment="1">
      <alignment horizontal="center" vertical="center"/>
    </xf>
    <xf numFmtId="3" fontId="0" fillId="4" borderId="9" xfId="0" applyNumberFormat="1" applyFill="1" applyBorder="1" applyAlignment="1">
      <alignment horizontal="center" vertical="center" shrinkToFit="1"/>
    </xf>
    <xf numFmtId="49" fontId="2" fillId="4" borderId="9" xfId="0" applyNumberFormat="1" applyFont="1" applyFill="1" applyBorder="1" applyAlignment="1">
      <alignment horizontal="center" vertical="center"/>
    </xf>
    <xf numFmtId="3" fontId="0" fillId="4" borderId="9" xfId="0" applyNumberFormat="1" applyFill="1" applyBorder="1" applyAlignment="1" applyProtection="1">
      <alignment horizontal="center" vertical="center"/>
      <protection locked="0"/>
    </xf>
    <xf numFmtId="3" fontId="12" fillId="4" borderId="9" xfId="0" applyNumberFormat="1" applyFont="1" applyFill="1" applyBorder="1" applyAlignment="1">
      <alignment horizontal="center" vertical="center" wrapText="1"/>
    </xf>
    <xf numFmtId="179" fontId="0" fillId="4" borderId="9" xfId="0" applyNumberFormat="1" applyFill="1" applyBorder="1" applyAlignment="1">
      <alignment horizontal="center" vertical="center"/>
    </xf>
    <xf numFmtId="49" fontId="55" fillId="4" borderId="9" xfId="0" applyNumberFormat="1" applyFont="1" applyFill="1" applyBorder="1" applyAlignment="1">
      <alignment horizontal="left" vertical="center"/>
    </xf>
    <xf numFmtId="182" fontId="55" fillId="4" borderId="9" xfId="0" applyNumberFormat="1" applyFont="1" applyFill="1" applyBorder="1" applyAlignment="1">
      <alignment horizontal="center" vertical="center"/>
    </xf>
    <xf numFmtId="178" fontId="55" fillId="4" borderId="9" xfId="0" applyNumberFormat="1" applyFont="1" applyFill="1" applyBorder="1" applyAlignment="1">
      <alignment horizontal="center" vertical="center"/>
    </xf>
    <xf numFmtId="49" fontId="0" fillId="5" borderId="9" xfId="0" applyNumberFormat="1" applyFill="1" applyBorder="1" applyAlignment="1">
      <alignment horizontal="center" vertical="center"/>
    </xf>
    <xf numFmtId="0" fontId="0" fillId="5" borderId="0" xfId="0" applyNumberFormat="1" applyFill="1" applyAlignment="1">
      <alignment vertical="center"/>
    </xf>
    <xf numFmtId="0" fontId="0" fillId="5" borderId="0" xfId="0" applyFill="1" applyAlignment="1">
      <alignment horizontal="center" vertical="center"/>
    </xf>
    <xf numFmtId="0" fontId="0" fillId="5" borderId="0" xfId="0" applyFill="1" applyBorder="1" applyAlignment="1">
      <alignment horizontal="center" vertical="center"/>
    </xf>
    <xf numFmtId="49" fontId="55" fillId="3" borderId="9" xfId="0" applyNumberFormat="1" applyFont="1" applyFill="1" applyBorder="1" applyAlignment="1">
      <alignment horizontal="center" vertical="center" wrapText="1"/>
    </xf>
    <xf numFmtId="49" fontId="11" fillId="3" borderId="9" xfId="0" applyNumberFormat="1" applyFont="1" applyFill="1" applyBorder="1" applyAlignment="1">
      <alignment horizontal="center" vertical="center" wrapText="1"/>
    </xf>
    <xf numFmtId="0" fontId="0" fillId="0" borderId="0" xfId="0" applyNumberFormat="1" applyAlignment="1">
      <alignment horizontal="center" vertical="center" wrapText="1"/>
    </xf>
    <xf numFmtId="182" fontId="0" fillId="2" borderId="9" xfId="0" applyNumberFormat="1" applyFill="1" applyBorder="1" applyAlignment="1">
      <alignment horizontal="center" vertical="center" wrapText="1"/>
    </xf>
    <xf numFmtId="49" fontId="11" fillId="4" borderId="9" xfId="0" applyNumberFormat="1" applyFont="1" applyFill="1" applyBorder="1" applyAlignment="1">
      <alignment horizontal="center" vertical="center" wrapText="1"/>
    </xf>
    <xf numFmtId="49" fontId="16" fillId="4" borderId="9" xfId="0" applyNumberFormat="1" applyFont="1" applyFill="1" applyBorder="1" applyAlignment="1">
      <alignment horizontal="center" vertical="center" wrapText="1"/>
    </xf>
    <xf numFmtId="182" fontId="0" fillId="4" borderId="9" xfId="0" applyNumberFormat="1" applyFill="1" applyBorder="1" applyAlignment="1">
      <alignment horizontal="center" vertical="center" wrapText="1"/>
    </xf>
    <xf numFmtId="49" fontId="0" fillId="0" borderId="0" xfId="0" applyNumberFormat="1" applyAlignment="1">
      <alignment horizontal="center" vertical="center" wrapText="1"/>
    </xf>
    <xf numFmtId="49" fontId="55" fillId="4" borderId="9" xfId="0" applyNumberFormat="1" applyFont="1" applyFill="1" applyBorder="1" applyAlignment="1">
      <alignment horizontal="center" vertical="center" wrapText="1"/>
    </xf>
    <xf numFmtId="49" fontId="0" fillId="4" borderId="9" xfId="0" applyNumberFormat="1" applyFont="1" applyFill="1" applyBorder="1" applyAlignment="1">
      <alignment horizontal="center" vertical="center" wrapText="1"/>
    </xf>
    <xf numFmtId="182" fontId="0" fillId="4" borderId="9" xfId="0" applyNumberFormat="1" applyFill="1" applyBorder="1" applyAlignment="1" applyProtection="1">
      <alignment horizontal="center" vertical="center" wrapText="1"/>
      <protection locked="0"/>
    </xf>
    <xf numFmtId="3" fontId="11" fillId="0" borderId="9" xfId="0" applyNumberFormat="1" applyFont="1" applyBorder="1" applyAlignment="1">
      <alignment horizontal="center" vertical="center" wrapText="1"/>
    </xf>
    <xf numFmtId="183" fontId="0" fillId="2" borderId="9" xfId="0" applyNumberFormat="1" applyFill="1" applyBorder="1" applyAlignment="1">
      <alignment horizontal="center" vertical="center" wrapText="1"/>
    </xf>
    <xf numFmtId="182" fontId="0" fillId="3" borderId="9" xfId="0" applyNumberFormat="1" applyFont="1" applyFill="1" applyBorder="1" applyAlignment="1">
      <alignment horizontal="center" vertical="center"/>
    </xf>
    <xf numFmtId="49" fontId="0" fillId="3" borderId="9" xfId="0" applyNumberFormat="1" applyFont="1" applyFill="1" applyBorder="1" applyAlignment="1">
      <alignment horizontal="center" vertical="center"/>
    </xf>
    <xf numFmtId="0" fontId="12" fillId="0" borderId="9" xfId="0" applyNumberFormat="1" applyFont="1" applyBorder="1" applyAlignment="1">
      <alignment horizontal="center" vertical="center" wrapText="1" shrinkToFit="1"/>
    </xf>
    <xf numFmtId="0" fontId="0" fillId="0" borderId="9" xfId="0" applyFill="1" applyBorder="1" applyAlignment="1">
      <alignment horizontal="center" vertical="center" shrinkToFit="1"/>
    </xf>
    <xf numFmtId="0" fontId="12" fillId="0" borderId="9" xfId="0" applyNumberFormat="1" applyFont="1" applyBorder="1" applyAlignment="1">
      <alignment horizontal="center" vertical="center" wrapText="1"/>
    </xf>
    <xf numFmtId="49" fontId="16" fillId="3" borderId="9" xfId="0" applyNumberFormat="1" applyFont="1" applyFill="1" applyBorder="1" applyAlignment="1">
      <alignment horizontal="center" vertical="center"/>
    </xf>
    <xf numFmtId="49" fontId="0" fillId="4" borderId="13" xfId="0" applyNumberFormat="1" applyFill="1" applyBorder="1" applyAlignment="1">
      <alignment horizontal="center" vertical="center" wrapText="1"/>
    </xf>
    <xf numFmtId="0" fontId="1" fillId="0" borderId="0" xfId="0" applyFont="1" applyFill="1" applyProtection="1">
      <alignment vertical="center"/>
    </xf>
    <xf numFmtId="0" fontId="1" fillId="0" borderId="0"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0" xfId="0" applyFont="1" applyFill="1" applyAlignment="1" applyProtection="1">
      <alignment vertical="center"/>
    </xf>
    <xf numFmtId="181" fontId="18" fillId="0" borderId="0" xfId="0" applyNumberFormat="1" applyFont="1" applyFill="1" applyBorder="1" applyAlignment="1" applyProtection="1">
      <alignment horizontal="center" vertical="center"/>
    </xf>
    <xf numFmtId="49" fontId="18" fillId="0" borderId="0" xfId="0" applyNumberFormat="1" applyFont="1" applyBorder="1" applyAlignment="1" applyProtection="1">
      <alignment horizontal="center" vertical="center"/>
    </xf>
    <xf numFmtId="0" fontId="1" fillId="0" borderId="0" xfId="0" applyFont="1" applyBorder="1" applyProtection="1">
      <alignment vertical="center"/>
    </xf>
    <xf numFmtId="0" fontId="1" fillId="0" borderId="0" xfId="0" applyFont="1" applyProtection="1">
      <alignment vertical="center"/>
    </xf>
    <xf numFmtId="0" fontId="7" fillId="0" borderId="0" xfId="0" applyFont="1" applyAlignment="1" applyProtection="1">
      <alignment vertical="center" wrapText="1"/>
    </xf>
    <xf numFmtId="0" fontId="1" fillId="0" borderId="0" xfId="0" applyFont="1" applyFill="1" applyBorder="1" applyAlignment="1" applyProtection="1">
      <alignment horizontal="left" vertical="center" indent="1"/>
    </xf>
    <xf numFmtId="0" fontId="1" fillId="0" borderId="3" xfId="0" applyFont="1" applyFill="1" applyBorder="1" applyAlignment="1" applyProtection="1">
      <alignment vertical="center"/>
    </xf>
    <xf numFmtId="0" fontId="1" fillId="0" borderId="5" xfId="0" applyFont="1" applyFill="1" applyBorder="1" applyAlignment="1" applyProtection="1">
      <alignment vertical="center"/>
    </xf>
    <xf numFmtId="0" fontId="1" fillId="0" borderId="5" xfId="0" applyFont="1" applyFill="1" applyBorder="1" applyAlignment="1" applyProtection="1">
      <alignment horizontal="right" vertical="center"/>
    </xf>
    <xf numFmtId="0" fontId="1" fillId="0" borderId="4" xfId="0" applyFont="1" applyFill="1" applyBorder="1" applyProtection="1">
      <alignment vertical="center"/>
    </xf>
    <xf numFmtId="0" fontId="1" fillId="0" borderId="6" xfId="0" applyFont="1" applyFill="1" applyBorder="1" applyAlignment="1" applyProtection="1">
      <alignment vertical="center"/>
    </xf>
    <xf numFmtId="0" fontId="1" fillId="0" borderId="8"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7"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Border="1" applyAlignment="1">
      <alignment vertical="center"/>
    </xf>
    <xf numFmtId="0" fontId="1" fillId="0" borderId="0" xfId="0" applyFont="1" applyFill="1" applyBorder="1" applyAlignment="1" applyProtection="1">
      <alignment horizontal="center" vertical="center"/>
      <protection locked="0"/>
    </xf>
    <xf numFmtId="177" fontId="9" fillId="0" borderId="0" xfId="0" applyNumberFormat="1" applyFont="1" applyFill="1" applyBorder="1" applyAlignment="1" applyProtection="1">
      <alignment vertical="center"/>
      <protection locked="0"/>
    </xf>
    <xf numFmtId="177"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vertical="center"/>
      <protection locked="0"/>
    </xf>
    <xf numFmtId="0" fontId="9"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Alignment="1">
      <alignment vertical="center"/>
    </xf>
    <xf numFmtId="0" fontId="1" fillId="0" borderId="0" xfId="0" applyFont="1" applyBorder="1" applyAlignment="1">
      <alignment horizontal="left" vertical="center"/>
    </xf>
    <xf numFmtId="9" fontId="1" fillId="0" borderId="0" xfId="0" quotePrefix="1" applyNumberFormat="1" applyFont="1" applyFill="1" applyBorder="1" applyAlignment="1" applyProtection="1">
      <alignment vertical="center"/>
    </xf>
    <xf numFmtId="0" fontId="1" fillId="0" borderId="0" xfId="0" applyFont="1" applyAlignment="1">
      <alignment horizontal="center" vertical="center"/>
    </xf>
    <xf numFmtId="0" fontId="1" fillId="0" borderId="1" xfId="0" applyFont="1" applyFill="1" applyBorder="1" applyAlignment="1" applyProtection="1">
      <alignment vertical="center"/>
    </xf>
    <xf numFmtId="0" fontId="1" fillId="0" borderId="2" xfId="0" applyFont="1" applyBorder="1" applyAlignment="1">
      <alignment vertical="center"/>
    </xf>
    <xf numFmtId="49" fontId="1" fillId="0" borderId="0" xfId="0" applyNumberFormat="1" applyFont="1" applyFill="1" applyBorder="1" applyAlignment="1" applyProtection="1">
      <alignment vertical="center"/>
    </xf>
    <xf numFmtId="0" fontId="9" fillId="0" borderId="0" xfId="0" applyFont="1" applyFill="1" applyAlignment="1" applyProtection="1">
      <alignment vertical="center"/>
      <protection locked="0"/>
    </xf>
    <xf numFmtId="49" fontId="1" fillId="0" borderId="0" xfId="0" applyNumberFormat="1" applyFont="1" applyFill="1" applyBorder="1" applyProtection="1">
      <alignment vertical="center"/>
      <protection locked="0"/>
    </xf>
    <xf numFmtId="0" fontId="20"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1" fillId="0" borderId="0" xfId="0" applyFont="1" applyBorder="1" applyAlignment="1" applyProtection="1">
      <alignment vertical="center"/>
      <protection locked="0"/>
    </xf>
    <xf numFmtId="0" fontId="1" fillId="0" borderId="0" xfId="0" applyFont="1" applyFill="1" applyAlignment="1" applyProtection="1">
      <alignment vertical="center"/>
      <protection locked="0"/>
    </xf>
    <xf numFmtId="0" fontId="3" fillId="0" borderId="0" xfId="0" applyFont="1" applyAlignment="1">
      <alignment vertical="center" wrapText="1"/>
    </xf>
    <xf numFmtId="0" fontId="3" fillId="0" borderId="0" xfId="0" applyFont="1" applyAlignment="1">
      <alignment vertical="center"/>
    </xf>
    <xf numFmtId="0" fontId="1" fillId="0" borderId="0" xfId="0" applyFont="1" applyFill="1" applyBorder="1" applyAlignment="1" applyProtection="1">
      <alignment horizontal="left" vertical="center"/>
      <protection locked="0"/>
    </xf>
    <xf numFmtId="0" fontId="1" fillId="0" borderId="0" xfId="0" applyFont="1" applyBorder="1" applyAlignment="1"/>
    <xf numFmtId="0" fontId="5" fillId="0" borderId="0" xfId="0" applyFont="1" applyFill="1" applyAlignment="1" applyProtection="1">
      <alignment horizontal="center" vertical="center"/>
    </xf>
    <xf numFmtId="0" fontId="1" fillId="0" borderId="0" xfId="0" applyFont="1" applyFill="1" applyBorder="1" applyAlignment="1" applyProtection="1">
      <alignment horizontal="distributed" vertical="center"/>
    </xf>
    <xf numFmtId="0" fontId="10" fillId="0" borderId="0" xfId="0" applyFont="1" applyBorder="1" applyAlignment="1">
      <alignment horizontal="left" vertical="center"/>
    </xf>
    <xf numFmtId="0" fontId="1" fillId="0" borderId="0" xfId="0" applyFont="1"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horizontal="left" vertical="center"/>
    </xf>
    <xf numFmtId="0" fontId="1" fillId="0" borderId="0" xfId="0" applyFont="1" applyFill="1" applyBorder="1" applyProtection="1">
      <alignment vertical="center"/>
    </xf>
    <xf numFmtId="49" fontId="1" fillId="0" borderId="0" xfId="0" applyNumberFormat="1" applyFont="1" applyAlignment="1">
      <alignment horizontal="center" vertical="center"/>
    </xf>
    <xf numFmtId="0" fontId="1" fillId="0" borderId="0" xfId="0" applyFont="1" applyFill="1" applyBorder="1" applyAlignment="1" applyProtection="1">
      <alignment horizontal="left" vertical="center"/>
    </xf>
    <xf numFmtId="0" fontId="9" fillId="0" borderId="0" xfId="0" applyFont="1" applyBorder="1" applyAlignment="1">
      <alignment vertical="center"/>
    </xf>
    <xf numFmtId="0" fontId="1" fillId="0" borderId="0" xfId="0" applyFont="1" applyAlignment="1"/>
    <xf numFmtId="0" fontId="1" fillId="0" borderId="2"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4"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1" fillId="0" borderId="6" xfId="0" applyFont="1" applyFill="1" applyBorder="1" applyAlignment="1" applyProtection="1">
      <alignment vertical="center"/>
      <protection locked="0"/>
    </xf>
    <xf numFmtId="0" fontId="1" fillId="0" borderId="7" xfId="0" applyFont="1" applyFill="1" applyBorder="1" applyAlignment="1" applyProtection="1">
      <alignment vertical="center"/>
      <protection locked="0"/>
    </xf>
    <xf numFmtId="0" fontId="1" fillId="0" borderId="8" xfId="0" applyFont="1" applyFill="1" applyBorder="1" applyAlignment="1" applyProtection="1">
      <alignment vertical="center"/>
      <protection locked="0"/>
    </xf>
    <xf numFmtId="0" fontId="10" fillId="0" borderId="0" xfId="0" applyFont="1" applyAlignment="1">
      <alignment vertical="center"/>
    </xf>
    <xf numFmtId="49" fontId="1" fillId="0" borderId="0" xfId="0" applyNumberFormat="1" applyFont="1" applyAlignment="1">
      <alignment vertical="center" wrapText="1"/>
    </xf>
    <xf numFmtId="0" fontId="71" fillId="0" borderId="0" xfId="0" applyFont="1" applyBorder="1" applyAlignment="1">
      <alignment vertical="center"/>
    </xf>
    <xf numFmtId="0" fontId="71" fillId="0" borderId="0" xfId="0" applyFont="1" applyAlignment="1">
      <alignment vertical="center"/>
    </xf>
    <xf numFmtId="0" fontId="1" fillId="0" borderId="0" xfId="0" applyFont="1" applyAlignment="1">
      <alignment horizontal="left" indent="1"/>
    </xf>
    <xf numFmtId="0" fontId="1" fillId="0" borderId="0" xfId="0" applyFont="1" applyFill="1" applyAlignment="1" applyProtection="1">
      <alignment vertical="center" shrinkToFit="1"/>
      <protection locked="0"/>
    </xf>
    <xf numFmtId="181" fontId="18" fillId="0" borderId="0" xfId="0" applyNumberFormat="1" applyFont="1" applyBorder="1" applyAlignment="1" applyProtection="1">
      <alignment horizontal="center" vertical="center"/>
    </xf>
    <xf numFmtId="0" fontId="1" fillId="0" borderId="0" xfId="0" applyFont="1" applyAlignment="1" applyProtection="1">
      <alignment horizontal="left" indent="1"/>
    </xf>
    <xf numFmtId="0" fontId="5" fillId="0" borderId="0" xfId="0" applyFont="1" applyFill="1" applyBorder="1" applyAlignment="1" applyProtection="1">
      <alignment horizontal="center" vertical="center" wrapText="1"/>
    </xf>
    <xf numFmtId="0" fontId="73"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188" fontId="0" fillId="4" borderId="0" xfId="0" applyNumberFormat="1" applyFill="1" applyBorder="1" applyAlignment="1">
      <alignment horizontal="center" vertical="center"/>
    </xf>
    <xf numFmtId="0" fontId="0" fillId="5" borderId="0" xfId="0" applyNumberFormat="1" applyFill="1" applyBorder="1" applyAlignment="1">
      <alignment vertical="center"/>
    </xf>
    <xf numFmtId="0" fontId="69" fillId="4" borderId="0" xfId="0" applyFont="1" applyFill="1" applyBorder="1" applyAlignment="1">
      <alignment horizontal="center" vertical="center"/>
    </xf>
    <xf numFmtId="0" fontId="0" fillId="4" borderId="0" xfId="0" applyFill="1" applyBorder="1" applyAlignment="1">
      <alignment horizontal="left" vertical="center"/>
    </xf>
    <xf numFmtId="0" fontId="1" fillId="0" borderId="0" xfId="0" applyFont="1" applyFill="1" applyBorder="1" applyAlignment="1" applyProtection="1">
      <alignment vertical="center"/>
    </xf>
    <xf numFmtId="49" fontId="0" fillId="0" borderId="9" xfId="0" applyNumberFormat="1" applyBorder="1" applyAlignment="1">
      <alignment horizontal="center" vertical="center"/>
    </xf>
    <xf numFmtId="3" fontId="0" fillId="0" borderId="9" xfId="0" applyNumberFormat="1" applyBorder="1" applyAlignment="1">
      <alignment horizontal="center" vertical="center"/>
    </xf>
    <xf numFmtId="182" fontId="0" fillId="0" borderId="9" xfId="0" applyNumberFormat="1" applyBorder="1" applyAlignment="1">
      <alignment horizontal="center" vertical="center"/>
    </xf>
    <xf numFmtId="178" fontId="0" fillId="0" borderId="9" xfId="0" applyNumberFormat="1" applyBorder="1" applyAlignment="1">
      <alignment horizontal="center" vertical="center"/>
    </xf>
    <xf numFmtId="49" fontId="0" fillId="0" borderId="15" xfId="0" applyNumberFormat="1" applyBorder="1" applyAlignment="1">
      <alignment horizontal="center" vertical="center"/>
    </xf>
    <xf numFmtId="49" fontId="0" fillId="0" borderId="9" xfId="0"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0" borderId="15" xfId="0" applyNumberFormat="1"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xf>
    <xf numFmtId="0" fontId="0" fillId="0" borderId="9" xfId="0" applyBorder="1" applyAlignment="1">
      <alignment horizontal="left" vertical="center" wrapText="1"/>
    </xf>
    <xf numFmtId="49" fontId="0" fillId="0" borderId="9" xfId="0" applyNumberFormat="1" applyFill="1" applyBorder="1" applyAlignment="1">
      <alignment horizontal="center" vertical="center" shrinkToFit="1"/>
    </xf>
    <xf numFmtId="182" fontId="0" fillId="0" borderId="9" xfId="0" applyNumberFormat="1" applyFill="1" applyBorder="1" applyAlignment="1">
      <alignment horizontal="center" vertical="center"/>
    </xf>
    <xf numFmtId="0" fontId="0" fillId="0" borderId="9" xfId="0" applyNumberForma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56" fontId="0" fillId="0" borderId="0" xfId="0" applyNumberFormat="1" applyFill="1" applyAlignment="1">
      <alignment horizontal="center" vertical="center"/>
    </xf>
    <xf numFmtId="49" fontId="0" fillId="0" borderId="9" xfId="0" applyNumberFormat="1" applyBorder="1" applyAlignment="1">
      <alignment horizontal="left" vertical="center"/>
    </xf>
    <xf numFmtId="49" fontId="0" fillId="0" borderId="9" xfId="0" applyNumberFormat="1" applyBorder="1" applyAlignment="1">
      <alignment horizontal="left" vertical="center" wrapText="1"/>
    </xf>
    <xf numFmtId="0" fontId="0" fillId="0" borderId="9" xfId="0" applyNumberFormat="1" applyFill="1" applyBorder="1" applyAlignment="1">
      <alignment horizontal="center" vertical="center"/>
    </xf>
    <xf numFmtId="49" fontId="0" fillId="0" borderId="9" xfId="0" applyNumberFormat="1" applyBorder="1" applyAlignment="1">
      <alignment horizontal="left" vertical="center" wrapText="1" shrinkToFit="1"/>
    </xf>
    <xf numFmtId="49" fontId="0" fillId="0" borderId="15" xfId="0" applyNumberFormat="1" applyBorder="1" applyAlignment="1">
      <alignment horizontal="left" vertical="center"/>
    </xf>
    <xf numFmtId="182" fontId="0" fillId="0" borderId="15" xfId="0" applyNumberFormat="1" applyBorder="1" applyAlignment="1">
      <alignment horizontal="center" vertical="center"/>
    </xf>
    <xf numFmtId="178" fontId="0" fillId="0" borderId="15" xfId="0" applyNumberFormat="1" applyBorder="1" applyAlignment="1">
      <alignment horizontal="center" vertical="center"/>
    </xf>
    <xf numFmtId="49" fontId="0" fillId="0" borderId="15" xfId="0" applyNumberFormat="1" applyBorder="1" applyAlignment="1">
      <alignment horizontal="left" vertical="center" wrapText="1"/>
    </xf>
    <xf numFmtId="49" fontId="16" fillId="0" borderId="15" xfId="0" applyNumberFormat="1" applyFont="1" applyFill="1" applyBorder="1" applyAlignment="1">
      <alignment horizontal="center" vertical="center" shrinkToFit="1"/>
    </xf>
    <xf numFmtId="0" fontId="0" fillId="0" borderId="15" xfId="0" applyNumberFormat="1" applyFill="1" applyBorder="1" applyAlignment="1">
      <alignment horizontal="center" vertical="center"/>
    </xf>
    <xf numFmtId="0" fontId="0" fillId="0" borderId="15" xfId="0" applyNumberFormat="1" applyBorder="1" applyAlignment="1">
      <alignment horizontal="center" vertical="center"/>
    </xf>
    <xf numFmtId="49" fontId="0" fillId="0" borderId="9" xfId="0" applyNumberFormat="1" applyFill="1" applyBorder="1" applyAlignment="1">
      <alignment horizontal="left" vertical="center"/>
    </xf>
    <xf numFmtId="178" fontId="0" fillId="0" borderId="9" xfId="0" applyNumberFormat="1" applyFill="1" applyBorder="1" applyAlignment="1">
      <alignment horizontal="center" vertical="center"/>
    </xf>
    <xf numFmtId="49" fontId="0" fillId="0" borderId="9" xfId="0" applyNumberFormat="1" applyFill="1" applyBorder="1" applyAlignment="1">
      <alignment horizontal="left" vertical="center" wrapText="1" shrinkToFit="1"/>
    </xf>
    <xf numFmtId="3" fontId="0" fillId="0" borderId="9" xfId="0" applyNumberFormat="1" applyFill="1" applyBorder="1" applyAlignment="1">
      <alignment horizontal="center" vertical="center"/>
    </xf>
    <xf numFmtId="3" fontId="11" fillId="0" borderId="9" xfId="0" applyNumberFormat="1" applyFont="1" applyFill="1" applyBorder="1" applyAlignment="1">
      <alignment horizontal="center" vertical="center"/>
    </xf>
    <xf numFmtId="178" fontId="0" fillId="0" borderId="15" xfId="0" applyNumberFormat="1" applyFill="1" applyBorder="1" applyAlignment="1" applyProtection="1">
      <alignment horizontal="center" vertical="center"/>
      <protection locked="0"/>
    </xf>
    <xf numFmtId="49" fontId="55" fillId="0" borderId="9"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9" xfId="0" applyNumberFormat="1" applyBorder="1" applyAlignment="1">
      <alignment horizontal="left" vertical="center"/>
    </xf>
    <xf numFmtId="49" fontId="0" fillId="0" borderId="9" xfId="0" applyNumberFormat="1" applyFill="1" applyBorder="1" applyAlignment="1">
      <alignment horizontal="left" vertical="center" wrapText="1"/>
    </xf>
    <xf numFmtId="49" fontId="0" fillId="0" borderId="15" xfId="0" applyNumberFormat="1" applyFill="1" applyBorder="1" applyAlignment="1" applyProtection="1">
      <alignment horizontal="center" vertical="center" wrapText="1"/>
      <protection locked="0"/>
    </xf>
    <xf numFmtId="49" fontId="0" fillId="0" borderId="9" xfId="0" applyNumberFormat="1" applyFont="1" applyFill="1" applyBorder="1" applyAlignment="1">
      <alignment horizontal="center" vertical="center"/>
    </xf>
    <xf numFmtId="49" fontId="76" fillId="0" borderId="9" xfId="2" applyNumberFormat="1" applyFont="1" applyFill="1" applyBorder="1" applyAlignment="1">
      <alignment horizontal="left" vertical="center"/>
    </xf>
    <xf numFmtId="49" fontId="76" fillId="0" borderId="9" xfId="2" applyNumberFormat="1" applyFont="1" applyFill="1" applyBorder="1" applyAlignment="1">
      <alignment horizontal="center" vertical="center"/>
    </xf>
    <xf numFmtId="182" fontId="76" fillId="0" borderId="9" xfId="2" applyNumberFormat="1" applyFont="1" applyFill="1" applyBorder="1" applyAlignment="1">
      <alignment horizontal="center" vertical="center"/>
    </xf>
    <xf numFmtId="178" fontId="76" fillId="0" borderId="9" xfId="2" applyNumberFormat="1" applyFont="1" applyFill="1" applyBorder="1" applyAlignment="1">
      <alignment horizontal="center" vertical="center"/>
    </xf>
    <xf numFmtId="49" fontId="76" fillId="0" borderId="9" xfId="2" applyNumberFormat="1" applyFont="1" applyFill="1" applyBorder="1" applyAlignment="1">
      <alignment horizontal="center" vertical="center" shrinkToFit="1"/>
    </xf>
    <xf numFmtId="0" fontId="76" fillId="0" borderId="9" xfId="2" applyNumberFormat="1" applyFont="1" applyFill="1" applyBorder="1" applyAlignment="1">
      <alignment horizontal="center" vertical="center"/>
    </xf>
    <xf numFmtId="3" fontId="76" fillId="0" borderId="9" xfId="2" applyNumberFormat="1" applyFont="1" applyFill="1" applyBorder="1" applyAlignment="1">
      <alignment horizontal="center" vertical="center"/>
    </xf>
    <xf numFmtId="49" fontId="0" fillId="0" borderId="9" xfId="0" applyNumberFormat="1" applyBorder="1" applyAlignment="1">
      <alignment horizontal="center" vertical="center"/>
    </xf>
    <xf numFmtId="182" fontId="0" fillId="0" borderId="9" xfId="0" applyNumberFormat="1" applyBorder="1" applyAlignment="1">
      <alignment horizontal="center" vertical="center"/>
    </xf>
    <xf numFmtId="49" fontId="0" fillId="0" borderId="9" xfId="0" applyNumberFormat="1" applyFill="1" applyBorder="1" applyAlignment="1">
      <alignment horizontal="center" vertical="center" wrapText="1"/>
    </xf>
    <xf numFmtId="49" fontId="0" fillId="0" borderId="9" xfId="0" applyNumberFormat="1" applyBorder="1" applyAlignment="1">
      <alignment horizontal="center" vertical="center"/>
    </xf>
    <xf numFmtId="3" fontId="0" fillId="0" borderId="9" xfId="0" applyNumberFormat="1" applyBorder="1" applyAlignment="1">
      <alignment horizontal="center" vertical="center"/>
    </xf>
    <xf numFmtId="182" fontId="0" fillId="0" borderId="9" xfId="0" applyNumberFormat="1" applyBorder="1" applyAlignment="1">
      <alignment horizontal="center" vertical="center"/>
    </xf>
    <xf numFmtId="178" fontId="0" fillId="0" borderId="9" xfId="0" applyNumberFormat="1" applyBorder="1" applyAlignment="1">
      <alignment horizontal="center" vertical="center"/>
    </xf>
    <xf numFmtId="49" fontId="0" fillId="0" borderId="9" xfId="0" applyNumberFormat="1" applyFill="1" applyBorder="1" applyAlignment="1">
      <alignment horizontal="center" vertical="center"/>
    </xf>
    <xf numFmtId="0" fontId="0" fillId="0" borderId="9" xfId="0" applyBorder="1" applyAlignment="1">
      <alignment horizontal="center" vertical="center"/>
    </xf>
    <xf numFmtId="3" fontId="0" fillId="0" borderId="9" xfId="0" applyNumberFormat="1" applyBorder="1" applyAlignment="1">
      <alignment horizontal="center" vertical="center"/>
    </xf>
    <xf numFmtId="49" fontId="12" fillId="4" borderId="9" xfId="0" applyNumberFormat="1" applyFont="1" applyFill="1" applyBorder="1" applyAlignment="1">
      <alignment horizontal="center" vertical="center" wrapText="1"/>
    </xf>
    <xf numFmtId="0" fontId="0" fillId="2" borderId="0" xfId="0" applyNumberFormat="1" applyFill="1" applyAlignment="1">
      <alignment vertical="center"/>
    </xf>
    <xf numFmtId="182" fontId="0" fillId="0" borderId="9" xfId="0" applyNumberFormat="1" applyBorder="1" applyAlignment="1">
      <alignment horizontal="center" vertical="center"/>
    </xf>
    <xf numFmtId="49" fontId="0" fillId="0" borderId="9" xfId="0" applyNumberFormat="1" applyBorder="1" applyAlignment="1">
      <alignment horizontal="center" vertical="center"/>
    </xf>
    <xf numFmtId="3" fontId="0" fillId="0" borderId="9" xfId="0" applyNumberFormat="1" applyBorder="1" applyAlignment="1">
      <alignment horizontal="center" vertical="center"/>
    </xf>
    <xf numFmtId="49" fontId="0" fillId="0" borderId="9" xfId="0" applyNumberFormat="1" applyFill="1" applyBorder="1" applyAlignment="1">
      <alignment horizontal="center" vertical="center"/>
    </xf>
    <xf numFmtId="189" fontId="0" fillId="0" borderId="9" xfId="0" applyNumberFormat="1" applyFill="1" applyBorder="1" applyAlignment="1">
      <alignment horizontal="center" vertical="center"/>
    </xf>
    <xf numFmtId="189" fontId="0" fillId="4" borderId="9" xfId="0" applyNumberFormat="1" applyFill="1" applyBorder="1" applyAlignment="1" applyProtection="1">
      <alignment horizontal="center" vertical="center"/>
      <protection locked="0"/>
    </xf>
    <xf numFmtId="189" fontId="0" fillId="4" borderId="9" xfId="0" applyNumberFormat="1" applyFill="1" applyBorder="1" applyAlignment="1">
      <alignment horizontal="center" vertical="center"/>
    </xf>
    <xf numFmtId="3" fontId="0" fillId="0" borderId="9" xfId="0" applyNumberFormat="1" applyBorder="1" applyAlignment="1">
      <alignment horizontal="center" vertical="center"/>
    </xf>
    <xf numFmtId="49" fontId="0" fillId="3" borderId="9" xfId="0" applyNumberFormat="1" applyFill="1" applyBorder="1" applyAlignment="1">
      <alignment horizontal="center" vertical="center"/>
    </xf>
    <xf numFmtId="0" fontId="0" fillId="3" borderId="9" xfId="0" applyNumberFormat="1" applyFill="1" applyBorder="1" applyAlignment="1">
      <alignment horizontal="center" vertical="center"/>
    </xf>
    <xf numFmtId="49" fontId="0" fillId="3" borderId="9" xfId="0" applyNumberFormat="1" applyFill="1" applyBorder="1" applyAlignment="1">
      <alignment horizontal="center" vertical="center" shrinkToFit="1"/>
    </xf>
    <xf numFmtId="49" fontId="0" fillId="3" borderId="9" xfId="0" applyNumberFormat="1" applyFont="1" applyFill="1" applyBorder="1" applyAlignment="1">
      <alignment horizontal="center" vertical="center" wrapText="1"/>
    </xf>
    <xf numFmtId="49" fontId="55" fillId="3" borderId="9" xfId="0" applyNumberFormat="1" applyFont="1" applyFill="1" applyBorder="1" applyAlignment="1">
      <alignment horizontal="center" vertical="center" wrapText="1"/>
    </xf>
    <xf numFmtId="49" fontId="55" fillId="3" borderId="9" xfId="0" applyNumberFormat="1" applyFont="1" applyFill="1" applyBorder="1" applyAlignment="1">
      <alignment horizontal="center" vertical="center"/>
    </xf>
    <xf numFmtId="49" fontId="12" fillId="3" borderId="9" xfId="0" applyNumberFormat="1" applyFont="1" applyFill="1" applyBorder="1" applyAlignment="1">
      <alignment horizontal="center" vertical="center" wrapText="1"/>
    </xf>
    <xf numFmtId="0" fontId="0" fillId="3" borderId="9" xfId="0" applyFill="1" applyBorder="1" applyAlignment="1">
      <alignment horizontal="center" vertical="center"/>
    </xf>
    <xf numFmtId="49" fontId="11" fillId="3" borderId="9" xfId="0" applyNumberFormat="1" applyFont="1" applyFill="1" applyBorder="1" applyAlignment="1">
      <alignment horizontal="center" vertical="center" wrapText="1"/>
    </xf>
    <xf numFmtId="49" fontId="0" fillId="0" borderId="9" xfId="0" applyNumberFormat="1" applyBorder="1" applyAlignment="1">
      <alignment horizontal="center" vertical="center"/>
    </xf>
    <xf numFmtId="49" fontId="0" fillId="0" borderId="13" xfId="0" applyNumberFormat="1" applyFill="1" applyBorder="1" applyAlignment="1">
      <alignment horizontal="center" vertical="center" wrapText="1"/>
    </xf>
    <xf numFmtId="49" fontId="0" fillId="0" borderId="15" xfId="0" applyNumberFormat="1" applyFill="1" applyBorder="1" applyAlignment="1">
      <alignment horizontal="center" vertical="center" wrapText="1"/>
    </xf>
    <xf numFmtId="3" fontId="0" fillId="0" borderId="9" xfId="0" applyNumberFormat="1" applyBorder="1" applyAlignment="1">
      <alignment horizontal="center" vertical="center"/>
    </xf>
    <xf numFmtId="3" fontId="0" fillId="0" borderId="13" xfId="0" applyNumberFormat="1" applyBorder="1" applyAlignment="1">
      <alignment horizontal="center" vertical="center"/>
    </xf>
    <xf numFmtId="3" fontId="0" fillId="0" borderId="15" xfId="0" applyNumberFormat="1" applyBorder="1" applyAlignment="1">
      <alignment horizontal="center" vertical="center"/>
    </xf>
    <xf numFmtId="49" fontId="0" fillId="3" borderId="13" xfId="0" applyNumberFormat="1" applyFill="1" applyBorder="1" applyAlignment="1">
      <alignment horizontal="center" vertical="center" wrapText="1"/>
    </xf>
    <xf numFmtId="49" fontId="0" fillId="3" borderId="15" xfId="0" applyNumberFormat="1" applyFill="1" applyBorder="1" applyAlignment="1">
      <alignment horizontal="center" vertical="center" wrapText="1"/>
    </xf>
    <xf numFmtId="182" fontId="0" fillId="0" borderId="9" xfId="0" applyNumberFormat="1" applyBorder="1" applyAlignment="1">
      <alignment horizontal="center" vertical="center"/>
    </xf>
    <xf numFmtId="178" fontId="0" fillId="0" borderId="9" xfId="0" applyNumberFormat="1" applyBorder="1" applyAlignment="1">
      <alignment horizontal="center" vertical="center"/>
    </xf>
    <xf numFmtId="49" fontId="0" fillId="3" borderId="9" xfId="0" applyNumberFormat="1" applyFill="1" applyBorder="1" applyAlignment="1">
      <alignment horizontal="left" vertical="center"/>
    </xf>
    <xf numFmtId="0" fontId="32" fillId="0" borderId="9" xfId="0" applyFont="1" applyBorder="1" applyAlignment="1">
      <alignment horizontal="center" vertical="center"/>
    </xf>
    <xf numFmtId="49" fontId="0" fillId="0" borderId="1" xfId="0" applyNumberFormat="1" applyFill="1" applyBorder="1" applyAlignment="1">
      <alignment horizontal="center" vertical="center"/>
    </xf>
    <xf numFmtId="49" fontId="0" fillId="0" borderId="2"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6" xfId="0" applyNumberFormat="1" applyFill="1" applyBorder="1" applyAlignment="1">
      <alignment horizontal="center" vertical="center"/>
    </xf>
    <xf numFmtId="49" fontId="0" fillId="0" borderId="7" xfId="0" applyNumberFormat="1" applyFill="1" applyBorder="1" applyAlignment="1">
      <alignment horizontal="center" vertical="center"/>
    </xf>
    <xf numFmtId="49" fontId="0" fillId="0" borderId="8" xfId="0" applyNumberFormat="1" applyFill="1" applyBorder="1" applyAlignment="1">
      <alignment horizontal="center" vertical="center"/>
    </xf>
    <xf numFmtId="49" fontId="0" fillId="0" borderId="13" xfId="0" applyNumberFormat="1" applyBorder="1" applyAlignment="1">
      <alignment horizontal="center" vertical="center"/>
    </xf>
    <xf numFmtId="49" fontId="0" fillId="0" borderId="15" xfId="0" applyNumberFormat="1" applyBorder="1" applyAlignment="1">
      <alignment horizontal="center" vertical="center"/>
    </xf>
    <xf numFmtId="49" fontId="0" fillId="0" borderId="9" xfId="0"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0" borderId="15" xfId="0" applyNumberFormat="1" applyFill="1" applyBorder="1" applyAlignment="1">
      <alignment horizontal="center" vertical="center"/>
    </xf>
    <xf numFmtId="0" fontId="0" fillId="0" borderId="9" xfId="0" applyBorder="1" applyAlignment="1">
      <alignment horizontal="center" vertical="center"/>
    </xf>
    <xf numFmtId="182" fontId="0" fillId="0" borderId="9" xfId="0" applyNumberFormat="1" applyBorder="1" applyAlignment="1">
      <alignment horizontal="center" vertical="center" wrapText="1"/>
    </xf>
    <xf numFmtId="0" fontId="65" fillId="2" borderId="7" xfId="0" applyFont="1" applyFill="1" applyBorder="1" applyAlignment="1">
      <alignment horizontal="left" vertical="center"/>
    </xf>
    <xf numFmtId="49" fontId="32" fillId="0" borderId="10" xfId="0" applyNumberFormat="1" applyFont="1" applyBorder="1" applyAlignment="1" applyProtection="1">
      <alignment horizontal="center" vertical="center"/>
      <protection locked="0"/>
    </xf>
    <xf numFmtId="49" fontId="32" fillId="0" borderId="11" xfId="0" applyNumberFormat="1" applyFont="1" applyBorder="1" applyAlignment="1" applyProtection="1">
      <alignment horizontal="center" vertical="center"/>
      <protection locked="0"/>
    </xf>
    <xf numFmtId="49" fontId="32" fillId="0" borderId="12" xfId="0" applyNumberFormat="1" applyFont="1" applyBorder="1" applyAlignment="1" applyProtection="1">
      <alignment horizontal="center" vertical="center"/>
      <protection locked="0"/>
    </xf>
    <xf numFmtId="182" fontId="32" fillId="0" borderId="9" xfId="0" applyNumberFormat="1" applyFont="1" applyBorder="1" applyAlignment="1">
      <alignment horizontal="center" vertical="center"/>
    </xf>
    <xf numFmtId="49" fontId="32" fillId="0" borderId="9" xfId="0" applyNumberFormat="1" applyFont="1" applyBorder="1" applyAlignment="1">
      <alignment horizontal="center" vertical="center"/>
    </xf>
    <xf numFmtId="0" fontId="3" fillId="0" borderId="13" xfId="0" applyFont="1" applyFill="1" applyBorder="1" applyAlignment="1" applyProtection="1">
      <alignment horizontal="center" vertical="center" textRotation="255"/>
      <protection locked="0"/>
    </xf>
    <xf numFmtId="0" fontId="1" fillId="0" borderId="14" xfId="0" applyFont="1" applyBorder="1" applyAlignment="1">
      <alignment vertical="center"/>
    </xf>
    <xf numFmtId="0" fontId="1" fillId="0" borderId="15" xfId="0" applyFont="1" applyBorder="1" applyAlignment="1">
      <alignment vertical="center"/>
    </xf>
    <xf numFmtId="0" fontId="3" fillId="0" borderId="13" xfId="0" applyFont="1" applyFill="1" applyBorder="1" applyAlignment="1" applyProtection="1">
      <alignment horizontal="center" vertical="center" textRotation="255" shrinkToFi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7"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vertical="center" shrinkToFit="1"/>
      <protection locked="0"/>
    </xf>
    <xf numFmtId="0" fontId="1" fillId="0" borderId="0" xfId="0" applyFont="1" applyBorder="1" applyAlignment="1">
      <alignment vertical="center" shrinkToFit="1"/>
    </xf>
    <xf numFmtId="0" fontId="1" fillId="0" borderId="7" xfId="0" applyFont="1" applyBorder="1" applyAlignment="1">
      <alignment vertical="center" shrinkToFit="1"/>
    </xf>
    <xf numFmtId="0" fontId="9" fillId="0" borderId="0" xfId="0" applyNumberFormat="1" applyFont="1" applyBorder="1" applyAlignment="1" applyProtection="1">
      <alignment vertical="center"/>
      <protection locked="0"/>
    </xf>
    <xf numFmtId="0" fontId="9" fillId="0" borderId="0" xfId="0" applyNumberFormat="1" applyFont="1" applyAlignment="1" applyProtection="1">
      <alignment vertical="center"/>
      <protection locked="0"/>
    </xf>
    <xf numFmtId="177" fontId="9" fillId="0" borderId="0" xfId="0" applyNumberFormat="1" applyFont="1" applyFill="1" applyBorder="1" applyAlignment="1" applyProtection="1">
      <alignment vertical="center"/>
      <protection locked="0"/>
    </xf>
    <xf numFmtId="0" fontId="9" fillId="0" borderId="0" xfId="0" applyNumberFormat="1" applyFont="1" applyFill="1" applyBorder="1" applyAlignment="1" applyProtection="1">
      <alignment horizontal="center" vertical="center"/>
      <protection locked="0"/>
    </xf>
    <xf numFmtId="0" fontId="1" fillId="0" borderId="0" xfId="0" applyNumberFormat="1" applyFont="1" applyAlignment="1">
      <alignment horizontal="center" vertical="center"/>
    </xf>
    <xf numFmtId="177"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vertical="center"/>
      <protection locked="0"/>
    </xf>
    <xf numFmtId="0" fontId="9" fillId="0" borderId="0" xfId="0" applyFont="1" applyAlignment="1">
      <alignment vertical="center"/>
    </xf>
    <xf numFmtId="0" fontId="9" fillId="0" borderId="0" xfId="0" applyFont="1" applyFill="1" applyBorder="1" applyAlignment="1" applyProtection="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Font="1" applyFill="1" applyBorder="1" applyAlignment="1" applyProtection="1">
      <alignment horizontal="center" vertical="center" wrapText="1"/>
    </xf>
    <xf numFmtId="0" fontId="1" fillId="0" borderId="0" xfId="0" applyFont="1" applyBorder="1" applyAlignment="1">
      <alignment horizontal="center" vertical="center"/>
    </xf>
    <xf numFmtId="49" fontId="1"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wrapText="1"/>
    </xf>
    <xf numFmtId="0" fontId="1" fillId="0" borderId="0" xfId="0" applyFont="1" applyAlignment="1">
      <alignment vertical="center" shrinkToFit="1"/>
    </xf>
    <xf numFmtId="0" fontId="1" fillId="0" borderId="0" xfId="0" applyFont="1" applyBorder="1" applyAlignment="1">
      <alignment horizontal="left" vertical="center"/>
    </xf>
    <xf numFmtId="0" fontId="1" fillId="0" borderId="0" xfId="0" applyFont="1" applyFill="1" applyBorder="1" applyAlignment="1" applyProtection="1">
      <alignment vertical="center" shrinkToFit="1"/>
    </xf>
    <xf numFmtId="9" fontId="1" fillId="0" borderId="0" xfId="0" quotePrefix="1" applyNumberFormat="1" applyFont="1" applyFill="1" applyBorder="1" applyAlignment="1" applyProtection="1">
      <alignment vertical="center"/>
    </xf>
    <xf numFmtId="0" fontId="1" fillId="0" borderId="0" xfId="0" applyFont="1" applyBorder="1" applyAlignment="1">
      <alignment horizontal="center" vertical="center" wrapText="1"/>
    </xf>
    <xf numFmtId="176" fontId="1" fillId="0" borderId="1"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Fill="1" applyBorder="1" applyAlignment="1" applyProtection="1">
      <alignment vertical="center" shrinkToFit="1"/>
      <protection locked="0"/>
    </xf>
    <xf numFmtId="0" fontId="1" fillId="0" borderId="3" xfId="0" applyFont="1" applyBorder="1" applyAlignment="1">
      <alignment vertical="center" shrinkToFit="1"/>
    </xf>
    <xf numFmtId="0" fontId="1" fillId="0" borderId="5" xfId="0" applyFont="1" applyBorder="1" applyAlignment="1">
      <alignment vertical="center" shrinkToFit="1"/>
    </xf>
    <xf numFmtId="0" fontId="1" fillId="0" borderId="8" xfId="0" applyFont="1" applyBorder="1" applyAlignment="1">
      <alignment vertical="center" shrinkToFit="1"/>
    </xf>
    <xf numFmtId="0" fontId="1" fillId="0" borderId="2" xfId="0" applyFont="1" applyFill="1" applyBorder="1" applyAlignment="1" applyProtection="1">
      <alignment vertical="center"/>
      <protection locked="0"/>
    </xf>
    <xf numFmtId="0" fontId="1" fillId="0" borderId="3"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horizontal="left" vertical="center"/>
    </xf>
    <xf numFmtId="0" fontId="1" fillId="0" borderId="4" xfId="0" applyFont="1" applyBorder="1" applyAlignment="1">
      <alignment vertical="center"/>
    </xf>
    <xf numFmtId="0" fontId="1" fillId="0" borderId="1" xfId="0" applyFont="1" applyFill="1" applyBorder="1" applyAlignment="1" applyProtection="1">
      <alignment horizontal="center" vertical="center"/>
    </xf>
    <xf numFmtId="176" fontId="1" fillId="0" borderId="1" xfId="0" applyNumberFormat="1" applyFont="1" applyFill="1" applyBorder="1" applyAlignment="1" applyProtection="1">
      <alignment horizontal="center" vertical="center" shrinkToFit="1"/>
      <protection locked="0"/>
    </xf>
    <xf numFmtId="176" fontId="1" fillId="0" borderId="2" xfId="0" applyNumberFormat="1" applyFont="1" applyFill="1" applyBorder="1" applyAlignment="1" applyProtection="1">
      <alignment horizontal="center" vertical="center" shrinkToFit="1"/>
      <protection locked="0"/>
    </xf>
    <xf numFmtId="176" fontId="1" fillId="0" borderId="20" xfId="0" applyNumberFormat="1" applyFont="1" applyFill="1" applyBorder="1" applyAlignment="1" applyProtection="1">
      <alignment horizontal="center" vertical="center" shrinkToFit="1"/>
      <protection locked="0"/>
    </xf>
    <xf numFmtId="176" fontId="1" fillId="0" borderId="4" xfId="0" applyNumberFormat="1" applyFont="1" applyFill="1" applyBorder="1" applyAlignment="1" applyProtection="1">
      <alignment horizontal="center" vertical="center" shrinkToFit="1"/>
      <protection locked="0"/>
    </xf>
    <xf numFmtId="176" fontId="1" fillId="0" borderId="0" xfId="0" applyNumberFormat="1" applyFont="1" applyFill="1" applyBorder="1" applyAlignment="1" applyProtection="1">
      <alignment horizontal="center" vertical="center" shrinkToFit="1"/>
      <protection locked="0"/>
    </xf>
    <xf numFmtId="176" fontId="1" fillId="0" borderId="17" xfId="0" applyNumberFormat="1" applyFont="1" applyFill="1" applyBorder="1" applyAlignment="1" applyProtection="1">
      <alignment horizontal="center" vertical="center" shrinkToFit="1"/>
      <protection locked="0"/>
    </xf>
    <xf numFmtId="176" fontId="1" fillId="0" borderId="6" xfId="0" applyNumberFormat="1" applyFont="1" applyFill="1" applyBorder="1" applyAlignment="1" applyProtection="1">
      <alignment horizontal="center" vertical="center" shrinkToFit="1"/>
      <protection locked="0"/>
    </xf>
    <xf numFmtId="176" fontId="1" fillId="0" borderId="7" xfId="0" applyNumberFormat="1" applyFont="1" applyFill="1" applyBorder="1" applyAlignment="1" applyProtection="1">
      <alignment horizontal="center" vertical="center" shrinkToFit="1"/>
      <protection locked="0"/>
    </xf>
    <xf numFmtId="176" fontId="1" fillId="0" borderId="21" xfId="0" applyNumberFormat="1"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176" fontId="1" fillId="0" borderId="1" xfId="0" applyNumberFormat="1" applyFont="1" applyFill="1" applyBorder="1" applyAlignment="1" applyProtection="1">
      <alignment horizontal="center" vertical="center"/>
    </xf>
    <xf numFmtId="176" fontId="1" fillId="0" borderId="2" xfId="0" applyNumberFormat="1" applyFont="1" applyFill="1" applyBorder="1" applyAlignment="1" applyProtection="1">
      <alignment horizontal="center" vertical="center"/>
    </xf>
    <xf numFmtId="176" fontId="1" fillId="0" borderId="4" xfId="0" applyNumberFormat="1" applyFont="1" applyFill="1" applyBorder="1" applyAlignment="1" applyProtection="1">
      <alignment horizontal="center" vertical="center"/>
    </xf>
    <xf numFmtId="176" fontId="1" fillId="0" borderId="0" xfId="0" applyNumberFormat="1" applyFont="1" applyFill="1" applyBorder="1" applyAlignment="1" applyProtection="1">
      <alignment horizontal="center" vertical="center"/>
    </xf>
    <xf numFmtId="176" fontId="1" fillId="0" borderId="6" xfId="0" applyNumberFormat="1" applyFont="1" applyFill="1" applyBorder="1" applyAlignment="1" applyProtection="1">
      <alignment horizontal="center" vertical="center"/>
    </xf>
    <xf numFmtId="176" fontId="1" fillId="0" borderId="7" xfId="0" applyNumberFormat="1" applyFont="1" applyFill="1" applyBorder="1" applyAlignment="1" applyProtection="1">
      <alignment horizontal="center" vertical="center"/>
    </xf>
    <xf numFmtId="49" fontId="1" fillId="0" borderId="1" xfId="0" applyNumberFormat="1" applyFont="1" applyBorder="1" applyAlignment="1">
      <alignment horizontal="center" vertical="center" shrinkToFit="1"/>
    </xf>
    <xf numFmtId="49" fontId="1" fillId="0" borderId="2" xfId="0" applyNumberFormat="1" applyFont="1" applyBorder="1" applyAlignment="1">
      <alignment vertical="center" shrinkToFit="1"/>
    </xf>
    <xf numFmtId="49" fontId="1" fillId="0" borderId="20" xfId="0" applyNumberFormat="1" applyFont="1" applyBorder="1" applyAlignment="1">
      <alignment vertical="center" shrinkToFit="1"/>
    </xf>
    <xf numFmtId="49" fontId="1" fillId="0" borderId="4" xfId="0" applyNumberFormat="1" applyFont="1" applyBorder="1" applyAlignment="1">
      <alignment vertical="center" shrinkToFit="1"/>
    </xf>
    <xf numFmtId="49" fontId="1" fillId="0" borderId="0" xfId="0" applyNumberFormat="1" applyFont="1" applyAlignment="1">
      <alignment vertical="center" shrinkToFit="1"/>
    </xf>
    <xf numFmtId="49" fontId="1" fillId="0" borderId="17"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7" xfId="0" applyNumberFormat="1" applyFont="1" applyBorder="1" applyAlignment="1">
      <alignment vertical="center" shrinkToFit="1"/>
    </xf>
    <xf numFmtId="49" fontId="1" fillId="0" borderId="21" xfId="0" applyNumberFormat="1" applyFont="1" applyBorder="1" applyAlignment="1">
      <alignment vertical="center" shrinkToFit="1"/>
    </xf>
    <xf numFmtId="0" fontId="1" fillId="0" borderId="1" xfId="0" applyFont="1" applyFill="1" applyBorder="1" applyAlignment="1" applyProtection="1">
      <alignment horizontal="right" vertical="center"/>
      <protection locked="0"/>
    </xf>
    <xf numFmtId="0" fontId="1" fillId="0" borderId="2" xfId="0" applyFont="1" applyFill="1" applyBorder="1" applyAlignment="1" applyProtection="1">
      <alignment horizontal="right" vertical="center"/>
      <protection locked="0"/>
    </xf>
    <xf numFmtId="0" fontId="1" fillId="0" borderId="3" xfId="0" applyFont="1" applyFill="1" applyBorder="1" applyAlignment="1" applyProtection="1">
      <alignment horizontal="right" vertical="center"/>
      <protection locked="0"/>
    </xf>
    <xf numFmtId="0" fontId="1" fillId="0" borderId="4"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protection locked="0"/>
    </xf>
    <xf numFmtId="0" fontId="1" fillId="0" borderId="5" xfId="0" applyFont="1" applyFill="1" applyBorder="1" applyAlignment="1" applyProtection="1">
      <alignment horizontal="right" vertical="center"/>
      <protection locked="0"/>
    </xf>
    <xf numFmtId="0" fontId="1" fillId="0" borderId="6"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protection locked="0"/>
    </xf>
    <xf numFmtId="0" fontId="1" fillId="0" borderId="8" xfId="0" applyFont="1" applyFill="1" applyBorder="1" applyAlignment="1" applyProtection="1">
      <alignment horizontal="right" vertical="center"/>
      <protection locked="0"/>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2" xfId="0" applyFont="1" applyBorder="1" applyAlignment="1">
      <alignment vertical="center"/>
    </xf>
    <xf numFmtId="0" fontId="1" fillId="0" borderId="1" xfId="0" applyFont="1" applyFill="1" applyBorder="1" applyAlignment="1" applyProtection="1">
      <alignment vertical="center"/>
    </xf>
    <xf numFmtId="0" fontId="1" fillId="0" borderId="1" xfId="0" applyFont="1" applyBorder="1" applyAlignment="1">
      <alignment vertical="center"/>
    </xf>
    <xf numFmtId="0" fontId="1" fillId="0" borderId="6" xfId="0" applyFont="1" applyBorder="1" applyAlignment="1">
      <alignment vertical="center"/>
    </xf>
    <xf numFmtId="0" fontId="1" fillId="0" borderId="18" xfId="0" applyFont="1" applyFill="1" applyBorder="1" applyAlignment="1" applyProtection="1">
      <alignment horizontal="center" vertical="center" textRotation="255"/>
    </xf>
    <xf numFmtId="0" fontId="1" fillId="0" borderId="3" xfId="0" applyFont="1" applyFill="1" applyBorder="1" applyAlignment="1" applyProtection="1">
      <alignment horizontal="center" vertical="center" textRotation="255"/>
    </xf>
    <xf numFmtId="0" fontId="1" fillId="0" borderId="16" xfId="0" applyFont="1" applyFill="1" applyBorder="1" applyAlignment="1" applyProtection="1">
      <alignment horizontal="center" vertical="center" textRotation="255"/>
    </xf>
    <xf numFmtId="0" fontId="1" fillId="0" borderId="5" xfId="0" applyFont="1" applyFill="1" applyBorder="1" applyAlignment="1" applyProtection="1">
      <alignment horizontal="center" vertical="center" textRotation="255"/>
    </xf>
    <xf numFmtId="0" fontId="1" fillId="0" borderId="16"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9" xfId="0" applyFont="1" applyBorder="1" applyAlignment="1">
      <alignment horizontal="center" vertical="center" textRotation="255"/>
    </xf>
    <xf numFmtId="0" fontId="1" fillId="0" borderId="8" xfId="0" applyFont="1" applyBorder="1" applyAlignment="1">
      <alignment horizontal="center" vertical="center" textRotation="255"/>
    </xf>
    <xf numFmtId="49" fontId="1" fillId="0" borderId="0" xfId="0" applyNumberFormat="1" applyFont="1" applyFill="1" applyBorder="1" applyAlignment="1" applyProtection="1">
      <alignment vertical="center"/>
    </xf>
    <xf numFmtId="49" fontId="1" fillId="0" borderId="0" xfId="0" applyNumberFormat="1" applyFont="1" applyFill="1" applyBorder="1" applyProtection="1">
      <alignment vertical="center"/>
    </xf>
    <xf numFmtId="0" fontId="9" fillId="0" borderId="0" xfId="0" applyFont="1" applyFill="1" applyAlignment="1" applyProtection="1">
      <alignment vertical="center"/>
      <protection locked="0"/>
    </xf>
    <xf numFmtId="49" fontId="1" fillId="0" borderId="0" xfId="0" applyNumberFormat="1" applyFont="1" applyFill="1" applyBorder="1" applyProtection="1">
      <alignment vertical="center"/>
      <protection locked="0"/>
    </xf>
    <xf numFmtId="0" fontId="1" fillId="0" borderId="0"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right" vertical="center" shrinkToFit="1"/>
      <protection locked="0"/>
    </xf>
    <xf numFmtId="0" fontId="1" fillId="0" borderId="0" xfId="0" applyFont="1" applyAlignment="1">
      <alignment horizontal="right" vertical="center" shrinkToFit="1"/>
    </xf>
    <xf numFmtId="0" fontId="1" fillId="0" borderId="0" xfId="0" applyFont="1" applyBorder="1" applyAlignment="1" applyProtection="1">
      <alignment vertical="center"/>
      <protection locked="0"/>
    </xf>
    <xf numFmtId="0" fontId="1" fillId="0" borderId="0" xfId="0" applyFont="1" applyFill="1" applyBorder="1" applyProtection="1">
      <alignment vertical="center"/>
      <protection locked="0"/>
    </xf>
    <xf numFmtId="0" fontId="1" fillId="0" borderId="0" xfId="0" applyFont="1" applyAlignment="1">
      <alignment horizontal="center" vertical="center" shrinkToFit="1"/>
    </xf>
    <xf numFmtId="0" fontId="9" fillId="0" borderId="0" xfId="0" applyFont="1" applyBorder="1" applyAlignment="1">
      <alignment horizontal="left" vertical="center"/>
    </xf>
    <xf numFmtId="0" fontId="9" fillId="0" borderId="0" xfId="0" applyFont="1" applyAlignment="1">
      <alignment horizontal="left" vertical="center"/>
    </xf>
    <xf numFmtId="0" fontId="1" fillId="0" borderId="0" xfId="0" applyNumberFormat="1" applyFont="1" applyFill="1" applyBorder="1" applyAlignment="1" applyProtection="1">
      <alignment horizontal="center" vertical="center"/>
      <protection locked="0"/>
    </xf>
    <xf numFmtId="187" fontId="9" fillId="0" borderId="0" xfId="0" applyNumberFormat="1" applyFont="1" applyAlignment="1">
      <alignment horizontal="center" vertical="center"/>
    </xf>
    <xf numFmtId="49" fontId="1" fillId="0" borderId="0" xfId="0" applyNumberFormat="1" applyFont="1" applyBorder="1" applyAlignment="1">
      <alignment vertical="center"/>
    </xf>
    <xf numFmtId="49" fontId="1" fillId="0" borderId="0" xfId="0" applyNumberFormat="1" applyFont="1" applyAlignment="1">
      <alignment vertical="center"/>
    </xf>
    <xf numFmtId="0" fontId="9" fillId="0" borderId="0" xfId="0" applyNumberFormat="1" applyFont="1" applyBorder="1" applyAlignment="1">
      <alignment horizontal="left" vertical="center"/>
    </xf>
    <xf numFmtId="0" fontId="9" fillId="0" borderId="0" xfId="0" applyNumberFormat="1" applyFont="1" applyAlignment="1">
      <alignment horizontal="left" vertical="center"/>
    </xf>
    <xf numFmtId="0" fontId="1" fillId="0" borderId="0" xfId="0" applyFont="1" applyFill="1" applyAlignment="1" applyProtection="1">
      <alignment horizontal="left" vertical="center" shrinkToFit="1"/>
      <protection locked="0"/>
    </xf>
    <xf numFmtId="0" fontId="1" fillId="0" borderId="0" xfId="0" applyNumberFormat="1" applyFont="1" applyFill="1" applyAlignment="1" applyProtection="1">
      <alignment horizontal="left" vertical="center"/>
      <protection locked="0"/>
    </xf>
    <xf numFmtId="185" fontId="1" fillId="0" borderId="0" xfId="0" applyNumberFormat="1" applyFont="1" applyFill="1" applyBorder="1" applyAlignment="1" applyProtection="1">
      <alignment horizontal="center" vertical="center"/>
      <protection locked="0"/>
    </xf>
    <xf numFmtId="184" fontId="9" fillId="0" borderId="0" xfId="0" applyNumberFormat="1" applyFont="1" applyAlignment="1">
      <alignment horizontal="center" vertical="center"/>
    </xf>
    <xf numFmtId="186" fontId="9" fillId="0" borderId="0" xfId="0" applyNumberFormat="1" applyFont="1" applyAlignment="1">
      <alignment horizontal="center" vertical="center"/>
    </xf>
    <xf numFmtId="177" fontId="9" fillId="4" borderId="0" xfId="0" applyNumberFormat="1" applyFont="1" applyFill="1" applyBorder="1" applyAlignment="1" applyProtection="1">
      <alignment horizontal="center" vertical="center"/>
      <protection locked="0"/>
    </xf>
    <xf numFmtId="187" fontId="9" fillId="4" borderId="0" xfId="0" applyNumberFormat="1" applyFont="1" applyFill="1" applyAlignment="1">
      <alignment horizontal="center" vertical="center"/>
    </xf>
    <xf numFmtId="0" fontId="1" fillId="0" borderId="0" xfId="0" applyFont="1" applyFill="1" applyAlignment="1" applyProtection="1">
      <alignment vertical="center"/>
      <protection locked="0"/>
    </xf>
    <xf numFmtId="185" fontId="9" fillId="4" borderId="0" xfId="0" applyNumberFormat="1" applyFont="1" applyFill="1" applyBorder="1" applyAlignment="1" applyProtection="1">
      <alignment horizontal="center" vertical="center"/>
      <protection locked="0"/>
    </xf>
    <xf numFmtId="184" fontId="9" fillId="4" borderId="0" xfId="0" applyNumberFormat="1" applyFont="1" applyFill="1" applyAlignment="1">
      <alignment horizontal="center" vertical="center"/>
    </xf>
    <xf numFmtId="186" fontId="9" fillId="4" borderId="0" xfId="0" applyNumberFormat="1" applyFont="1" applyFill="1" applyAlignment="1">
      <alignment horizontal="center" vertical="center"/>
    </xf>
    <xf numFmtId="185"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1" fillId="0" borderId="0" xfId="0" applyFont="1" applyFill="1" applyAlignment="1" applyProtection="1">
      <alignment horizontal="left" vertical="center"/>
      <protection locked="0"/>
    </xf>
    <xf numFmtId="187" fontId="1" fillId="0" borderId="0" xfId="0" applyNumberFormat="1" applyFont="1" applyAlignment="1">
      <alignment horizontal="center" vertical="center"/>
    </xf>
    <xf numFmtId="0" fontId="3" fillId="0" borderId="0" xfId="0" applyFont="1" applyFill="1" applyAlignment="1" applyProtection="1">
      <alignment vertical="center" wrapText="1"/>
      <protection locked="0"/>
    </xf>
    <xf numFmtId="0" fontId="3" fillId="0" borderId="0" xfId="0" applyFont="1" applyAlignment="1">
      <alignment vertical="center" wrapText="1"/>
    </xf>
    <xf numFmtId="0" fontId="3" fillId="0" borderId="0" xfId="0" applyFont="1" applyAlignment="1">
      <alignment vertical="center"/>
    </xf>
    <xf numFmtId="0" fontId="5" fillId="0" borderId="0" xfId="0" applyFont="1" applyFill="1" applyBorder="1" applyAlignment="1" applyProtection="1">
      <alignment horizontal="center" vertical="top" wrapText="1"/>
    </xf>
    <xf numFmtId="185" fontId="1" fillId="0" borderId="0" xfId="0" applyNumberFormat="1" applyFont="1" applyAlignment="1">
      <alignment horizontal="center" vertical="center"/>
    </xf>
    <xf numFmtId="184" fontId="1" fillId="0" borderId="0" xfId="0" applyNumberFormat="1" applyFont="1" applyAlignment="1">
      <alignment horizontal="center" vertical="center"/>
    </xf>
    <xf numFmtId="186" fontId="1" fillId="0" borderId="0" xfId="0" applyNumberFormat="1" applyFont="1" applyAlignment="1">
      <alignment horizontal="center" vertical="center"/>
    </xf>
    <xf numFmtId="0" fontId="1" fillId="0" borderId="0" xfId="0" applyFont="1" applyFill="1" applyBorder="1" applyAlignment="1" applyProtection="1">
      <alignment horizontal="left" indent="2"/>
      <protection locked="0"/>
    </xf>
    <xf numFmtId="0" fontId="1" fillId="0" borderId="7" xfId="0" applyFont="1" applyFill="1" applyBorder="1" applyAlignment="1" applyProtection="1">
      <alignment horizontal="left" indent="2"/>
      <protection locked="0"/>
    </xf>
    <xf numFmtId="181" fontId="1" fillId="0" borderId="0" xfId="0" applyNumberFormat="1" applyFont="1" applyFill="1" applyBorder="1" applyAlignment="1" applyProtection="1">
      <alignment horizontal="center"/>
      <protection locked="0"/>
    </xf>
    <xf numFmtId="181" fontId="1" fillId="0" borderId="7" xfId="0" applyNumberFormat="1" applyFont="1" applyFill="1" applyBorder="1" applyAlignment="1" applyProtection="1">
      <alignment horizontal="center"/>
      <protection locked="0"/>
    </xf>
    <xf numFmtId="0" fontId="1" fillId="0" borderId="0" xfId="0" applyFont="1" applyFill="1" applyBorder="1" applyAlignment="1" applyProtection="1">
      <alignment horizontal="left" vertical="center"/>
      <protection locked="0"/>
    </xf>
    <xf numFmtId="0" fontId="1" fillId="0" borderId="7" xfId="0" applyFont="1" applyBorder="1" applyAlignment="1">
      <alignment horizontal="left" vertical="center"/>
    </xf>
    <xf numFmtId="0" fontId="72" fillId="0" borderId="0" xfId="0" applyFont="1" applyAlignment="1">
      <alignment horizontal="left" vertical="center"/>
    </xf>
    <xf numFmtId="180" fontId="1" fillId="0" borderId="0" xfId="0" applyNumberFormat="1" applyFont="1" applyFill="1" applyBorder="1" applyAlignment="1" applyProtection="1">
      <alignment horizontal="center" vertical="center"/>
      <protection locked="0"/>
    </xf>
    <xf numFmtId="180" fontId="1" fillId="0" borderId="0" xfId="0" applyNumberFormat="1" applyFont="1" applyAlignment="1">
      <alignment horizontal="center" vertical="center"/>
    </xf>
    <xf numFmtId="184" fontId="1" fillId="0" borderId="0" xfId="0" applyNumberFormat="1" applyFont="1" applyBorder="1" applyAlignment="1"/>
    <xf numFmtId="184" fontId="1" fillId="0" borderId="7" xfId="0" applyNumberFormat="1" applyFont="1" applyBorder="1" applyAlignment="1"/>
    <xf numFmtId="0" fontId="1" fillId="0" borderId="0" xfId="0" applyFont="1" applyBorder="1" applyAlignment="1"/>
    <xf numFmtId="0" fontId="1" fillId="0" borderId="7" xfId="0" applyFont="1" applyBorder="1" applyAlignment="1"/>
    <xf numFmtId="186" fontId="1" fillId="0" borderId="0" xfId="0" applyNumberFormat="1" applyFont="1" applyBorder="1" applyAlignment="1"/>
    <xf numFmtId="186" fontId="1" fillId="0" borderId="7" xfId="0" applyNumberFormat="1" applyFont="1" applyBorder="1" applyAlignment="1"/>
    <xf numFmtId="187" fontId="1" fillId="0" borderId="0" xfId="0" applyNumberFormat="1" applyFont="1" applyBorder="1" applyAlignment="1"/>
    <xf numFmtId="187" fontId="1" fillId="0" borderId="7" xfId="0" applyNumberFormat="1" applyFont="1" applyBorder="1" applyAlignment="1"/>
    <xf numFmtId="49" fontId="74" fillId="0" borderId="0" xfId="0" applyNumberFormat="1" applyFont="1" applyBorder="1" applyAlignment="1">
      <alignment horizontal="center"/>
    </xf>
    <xf numFmtId="49" fontId="74" fillId="0" borderId="7" xfId="0" applyNumberFormat="1" applyFont="1" applyBorder="1" applyAlignment="1">
      <alignment horizontal="center"/>
    </xf>
    <xf numFmtId="0" fontId="5" fillId="0" borderId="0" xfId="0" applyFont="1" applyFill="1" applyAlignment="1" applyProtection="1">
      <alignment horizontal="center" vertical="center"/>
    </xf>
    <xf numFmtId="0" fontId="1" fillId="0" borderId="0" xfId="0" applyFont="1" applyFill="1" applyBorder="1" applyAlignment="1" applyProtection="1">
      <alignment horizontal="distributed" vertical="center"/>
    </xf>
    <xf numFmtId="0" fontId="1" fillId="0" borderId="1" xfId="0" applyNumberFormat="1" applyFont="1" applyBorder="1" applyAlignment="1">
      <alignment horizontal="right" vertical="center"/>
    </xf>
    <xf numFmtId="0" fontId="1" fillId="0" borderId="2" xfId="0" applyNumberFormat="1" applyFont="1" applyBorder="1" applyAlignment="1">
      <alignment horizontal="right" vertical="center"/>
    </xf>
    <xf numFmtId="0" fontId="1" fillId="0" borderId="4" xfId="0" applyNumberFormat="1" applyFont="1" applyBorder="1" applyAlignment="1">
      <alignment horizontal="right" vertical="center"/>
    </xf>
    <xf numFmtId="0" fontId="1" fillId="0" borderId="0" xfId="0" applyNumberFormat="1" applyFont="1" applyBorder="1" applyAlignment="1">
      <alignment horizontal="right" vertical="center"/>
    </xf>
    <xf numFmtId="0" fontId="1" fillId="0" borderId="6" xfId="0" applyNumberFormat="1" applyFont="1" applyBorder="1" applyAlignment="1">
      <alignment horizontal="right" vertical="center"/>
    </xf>
    <xf numFmtId="0" fontId="1" fillId="0" borderId="7" xfId="0" applyNumberFormat="1" applyFon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0" borderId="8" xfId="0" applyFont="1" applyBorder="1" applyAlignment="1">
      <alignment horizontal="left" vertical="center"/>
    </xf>
    <xf numFmtId="0" fontId="1" fillId="0" borderId="0" xfId="0" applyFont="1" applyFill="1" applyBorder="1" applyAlignment="1" applyProtection="1">
      <alignment horizontal="center"/>
      <protection locked="0"/>
    </xf>
    <xf numFmtId="0" fontId="1" fillId="0" borderId="0" xfId="0" applyFont="1" applyAlignment="1">
      <alignment horizontal="center"/>
    </xf>
    <xf numFmtId="0" fontId="1" fillId="0" borderId="0" xfId="0" quotePrefix="1" applyNumberFormat="1" applyFont="1" applyFill="1" applyBorder="1" applyAlignment="1" applyProtection="1">
      <alignment horizontal="left" vertical="center"/>
    </xf>
    <xf numFmtId="0" fontId="1" fillId="0" borderId="0" xfId="0" applyFont="1" applyFill="1" applyBorder="1" applyAlignment="1" applyProtection="1">
      <alignment horizontal="center" vertical="center" shrinkToFit="1"/>
    </xf>
    <xf numFmtId="0" fontId="43" fillId="0" borderId="0" xfId="0" applyFont="1" applyFill="1" applyBorder="1" applyAlignment="1" applyProtection="1">
      <alignment horizontal="center" shrinkToFit="1"/>
      <protection locked="0"/>
    </xf>
    <xf numFmtId="0" fontId="43" fillId="0" borderId="7" xfId="0" applyFont="1" applyFill="1" applyBorder="1" applyAlignment="1" applyProtection="1">
      <alignment horizontal="center" shrinkToFit="1"/>
      <protection locked="0"/>
    </xf>
    <xf numFmtId="0" fontId="10" fillId="0" borderId="0" xfId="0" applyFont="1" applyBorder="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185" fontId="9" fillId="0" borderId="0" xfId="0" applyNumberFormat="1" applyFont="1" applyAlignment="1">
      <alignment horizontal="center" vertical="center"/>
    </xf>
    <xf numFmtId="49" fontId="74" fillId="0" borderId="0" xfId="0" applyNumberFormat="1" applyFont="1" applyBorder="1" applyAlignment="1" applyProtection="1">
      <alignment horizontal="center"/>
      <protection locked="0"/>
    </xf>
    <xf numFmtId="49" fontId="74" fillId="0" borderId="7" xfId="0" applyNumberFormat="1" applyFont="1" applyBorder="1" applyAlignment="1" applyProtection="1">
      <alignment horizontal="center"/>
      <protection locked="0"/>
    </xf>
    <xf numFmtId="49" fontId="1" fillId="0" borderId="1" xfId="0" applyNumberFormat="1" applyFont="1" applyBorder="1" applyAlignment="1" applyProtection="1">
      <alignment horizontal="center" vertical="center" shrinkToFit="1"/>
      <protection locked="0"/>
    </xf>
    <xf numFmtId="49" fontId="1" fillId="0" borderId="2" xfId="0" applyNumberFormat="1" applyFont="1" applyBorder="1" applyAlignment="1" applyProtection="1">
      <alignment vertical="center" shrinkToFit="1"/>
      <protection locked="0"/>
    </xf>
    <xf numFmtId="49" fontId="1" fillId="0" borderId="20" xfId="0" applyNumberFormat="1" applyFont="1" applyBorder="1" applyAlignment="1" applyProtection="1">
      <alignment vertical="center" shrinkToFit="1"/>
      <protection locked="0"/>
    </xf>
    <xf numFmtId="49" fontId="1" fillId="0" borderId="4" xfId="0" applyNumberFormat="1" applyFont="1" applyBorder="1" applyAlignment="1" applyProtection="1">
      <alignment vertical="center" shrinkToFit="1"/>
      <protection locked="0"/>
    </xf>
    <xf numFmtId="49" fontId="1" fillId="0" borderId="0" xfId="0" applyNumberFormat="1" applyFont="1" applyAlignment="1" applyProtection="1">
      <alignment vertical="center" shrinkToFit="1"/>
      <protection locked="0"/>
    </xf>
    <xf numFmtId="49" fontId="1" fillId="0" borderId="17" xfId="0" applyNumberFormat="1" applyFont="1" applyBorder="1" applyAlignment="1" applyProtection="1">
      <alignment vertical="center" shrinkToFit="1"/>
      <protection locked="0"/>
    </xf>
    <xf numFmtId="49" fontId="1" fillId="0" borderId="6" xfId="0" applyNumberFormat="1" applyFont="1" applyBorder="1" applyAlignment="1" applyProtection="1">
      <alignment vertical="center" shrinkToFit="1"/>
      <protection locked="0"/>
    </xf>
    <xf numFmtId="49" fontId="1" fillId="0" borderId="7" xfId="0" applyNumberFormat="1" applyFont="1" applyBorder="1" applyAlignment="1" applyProtection="1">
      <alignment vertical="center" shrinkToFit="1"/>
      <protection locked="0"/>
    </xf>
    <xf numFmtId="49" fontId="1" fillId="0" borderId="21" xfId="0" applyNumberFormat="1" applyFont="1" applyBorder="1" applyAlignment="1" applyProtection="1">
      <alignment vertical="center" shrinkToFit="1"/>
      <protection locked="0"/>
    </xf>
    <xf numFmtId="179" fontId="1" fillId="0" borderId="0" xfId="0" applyNumberFormat="1" applyFont="1" applyFill="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9" fillId="0" borderId="0" xfId="0" applyFont="1" applyAlignment="1" applyProtection="1">
      <alignment vertical="center"/>
      <protection locked="0"/>
    </xf>
    <xf numFmtId="49" fontId="1" fillId="0" borderId="0" xfId="0" applyNumberFormat="1" applyFont="1" applyBorder="1" applyAlignment="1" applyProtection="1">
      <alignment vertical="center"/>
      <protection locked="0"/>
    </xf>
    <xf numFmtId="49" fontId="1" fillId="0" borderId="0" xfId="0" applyNumberFormat="1" applyFont="1" applyAlignment="1" applyProtection="1">
      <alignment vertical="center"/>
      <protection locked="0"/>
    </xf>
    <xf numFmtId="0" fontId="9" fillId="0" borderId="0" xfId="0" applyFont="1" applyFill="1" applyAlignment="1" applyProtection="1">
      <alignment horizontal="left" vertical="center"/>
      <protection locked="0"/>
    </xf>
    <xf numFmtId="0" fontId="1" fillId="0" borderId="0" xfId="0" applyFont="1" applyBorder="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vertical="center"/>
    </xf>
    <xf numFmtId="0" fontId="20"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shrinkToFit="1"/>
    </xf>
    <xf numFmtId="0" fontId="20"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1" fillId="0" borderId="0" xfId="0" applyFont="1" applyFill="1" applyBorder="1" applyAlignment="1" applyProtection="1">
      <alignment horizontal="left" vertical="center" wrapText="1"/>
    </xf>
    <xf numFmtId="0" fontId="20" fillId="0" borderId="0" xfId="0" applyFont="1" applyFill="1" applyBorder="1" applyAlignment="1" applyProtection="1">
      <alignment vertical="center"/>
    </xf>
    <xf numFmtId="0" fontId="20" fillId="0" borderId="0" xfId="0" applyFont="1" applyAlignment="1" applyProtection="1">
      <alignment vertical="center"/>
    </xf>
    <xf numFmtId="0" fontId="20" fillId="0" borderId="0" xfId="0" applyFont="1" applyBorder="1" applyAlignment="1" applyProtection="1">
      <alignment vertical="center"/>
    </xf>
    <xf numFmtId="0" fontId="1" fillId="0" borderId="0" xfId="0" applyFont="1" applyFill="1" applyBorder="1" applyProtection="1">
      <alignment vertical="center"/>
    </xf>
    <xf numFmtId="177" fontId="1" fillId="0" borderId="0" xfId="0" applyNumberFormat="1" applyFont="1" applyFill="1" applyBorder="1" applyAlignment="1" applyProtection="1">
      <alignment horizontal="center" vertical="center"/>
    </xf>
    <xf numFmtId="0" fontId="20" fillId="0" borderId="0" xfId="0" applyFont="1" applyBorder="1" applyAlignment="1" applyProtection="1">
      <alignment horizontal="left" vertical="center"/>
    </xf>
    <xf numFmtId="0" fontId="20" fillId="0" borderId="0" xfId="0" applyFont="1" applyAlignment="1" applyProtection="1">
      <alignment horizontal="left" vertical="center"/>
    </xf>
    <xf numFmtId="0" fontId="20" fillId="0" borderId="0" xfId="0" applyNumberFormat="1" applyFont="1" applyAlignment="1" applyProtection="1">
      <alignment horizontal="center" vertical="center"/>
    </xf>
    <xf numFmtId="0" fontId="20" fillId="0" borderId="0" xfId="0" applyNumberFormat="1" applyFont="1" applyFill="1" applyBorder="1" applyAlignment="1" applyProtection="1">
      <alignment horizontal="center" vertical="center"/>
    </xf>
    <xf numFmtId="186" fontId="20" fillId="0" borderId="0" xfId="0" applyNumberFormat="1" applyFont="1" applyAlignment="1" applyProtection="1">
      <alignment horizontal="center" vertical="center"/>
    </xf>
    <xf numFmtId="187" fontId="20" fillId="0" borderId="0" xfId="0" applyNumberFormat="1" applyFont="1" applyFill="1" applyBorder="1" applyAlignment="1" applyProtection="1">
      <alignment horizontal="center" vertical="center"/>
    </xf>
    <xf numFmtId="0" fontId="20" fillId="0" borderId="0" xfId="0" applyNumberFormat="1" applyFont="1" applyFill="1" applyAlignment="1" applyProtection="1">
      <alignment horizontal="left" vertical="center" indent="1"/>
    </xf>
    <xf numFmtId="0" fontId="9" fillId="0" borderId="0" xfId="0" applyFont="1" applyFill="1" applyAlignment="1" applyProtection="1">
      <alignment vertical="center" shrinkToFit="1"/>
    </xf>
    <xf numFmtId="0" fontId="20" fillId="0" borderId="1"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8" xfId="0" applyFont="1" applyBorder="1" applyAlignment="1" applyProtection="1">
      <alignment horizontal="center" vertical="center"/>
    </xf>
    <xf numFmtId="181" fontId="20" fillId="0" borderId="0" xfId="0" applyNumberFormat="1" applyFont="1" applyBorder="1" applyAlignment="1" applyProtection="1">
      <alignment horizontal="left" vertical="center"/>
      <protection locked="0"/>
    </xf>
    <xf numFmtId="0" fontId="3" fillId="0" borderId="13" xfId="0" applyFont="1" applyFill="1" applyBorder="1" applyAlignment="1" applyProtection="1">
      <alignment horizontal="center" vertical="center" textRotation="255"/>
    </xf>
    <xf numFmtId="0" fontId="1" fillId="0" borderId="14" xfId="0" applyFont="1" applyBorder="1" applyAlignment="1" applyProtection="1">
      <alignment vertical="center"/>
    </xf>
    <xf numFmtId="0" fontId="1" fillId="0" borderId="15" xfId="0" applyFont="1" applyBorder="1" applyAlignment="1" applyProtection="1">
      <alignment vertical="center"/>
    </xf>
    <xf numFmtId="49" fontId="14" fillId="0" borderId="0" xfId="0" applyNumberFormat="1" applyFont="1" applyFill="1" applyBorder="1" applyAlignment="1" applyProtection="1">
      <alignment vertical="center"/>
    </xf>
    <xf numFmtId="0" fontId="1" fillId="0" borderId="0" xfId="0" applyFont="1" applyFill="1" applyBorder="1" applyAlignment="1" applyProtection="1">
      <alignment horizontal="center"/>
    </xf>
    <xf numFmtId="0" fontId="3" fillId="0" borderId="13" xfId="0" applyFont="1" applyFill="1" applyBorder="1" applyAlignment="1" applyProtection="1">
      <alignment horizontal="center" vertical="center" textRotation="255" shrinkToFit="1"/>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20" fillId="0" borderId="0" xfId="0" applyFont="1" applyFill="1" applyAlignment="1" applyProtection="1">
      <alignment horizontal="left" vertical="center" indent="1" shrinkToFit="1"/>
    </xf>
    <xf numFmtId="49" fontId="1" fillId="0" borderId="0" xfId="0" applyNumberFormat="1" applyFont="1" applyAlignment="1">
      <alignment horizontal="center" vertical="center"/>
    </xf>
    <xf numFmtId="0" fontId="34" fillId="0" borderId="0" xfId="0" applyFont="1" applyFill="1" applyBorder="1" applyAlignment="1" applyProtection="1">
      <alignment vertical="center"/>
    </xf>
    <xf numFmtId="0" fontId="34" fillId="0" borderId="0" xfId="0" applyFont="1" applyAlignment="1" applyProtection="1">
      <alignment vertical="center"/>
    </xf>
    <xf numFmtId="0" fontId="1"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xf>
    <xf numFmtId="186" fontId="20" fillId="0" borderId="0" xfId="0" applyNumberFormat="1" applyFont="1" applyBorder="1" applyAlignment="1" applyProtection="1"/>
    <xf numFmtId="186" fontId="20" fillId="0" borderId="7" xfId="0" applyNumberFormat="1" applyFont="1" applyBorder="1" applyAlignment="1" applyProtection="1"/>
    <xf numFmtId="185" fontId="1" fillId="0" borderId="0" xfId="0" applyNumberFormat="1" applyFont="1" applyFill="1" applyBorder="1" applyAlignment="1" applyProtection="1">
      <alignment horizontal="center" vertical="center"/>
    </xf>
    <xf numFmtId="184" fontId="34" fillId="0" borderId="0" xfId="0" applyNumberFormat="1" applyFont="1" applyAlignment="1" applyProtection="1">
      <alignment horizontal="center" vertical="center"/>
    </xf>
    <xf numFmtId="187" fontId="20" fillId="0" borderId="0" xfId="0" applyNumberFormat="1" applyFont="1" applyAlignment="1" applyProtection="1">
      <alignment horizontal="center" vertical="center"/>
    </xf>
    <xf numFmtId="187" fontId="1" fillId="0" borderId="0" xfId="0" applyNumberFormat="1" applyFont="1" applyAlignment="1" applyProtection="1">
      <alignment vertical="center"/>
    </xf>
    <xf numFmtId="187" fontId="34" fillId="0" borderId="0" xfId="0" applyNumberFormat="1" applyFont="1" applyAlignment="1" applyProtection="1">
      <alignment horizontal="center" vertical="center"/>
    </xf>
    <xf numFmtId="0" fontId="1" fillId="0" borderId="0" xfId="0" applyFont="1" applyAlignment="1" applyProtection="1">
      <alignment horizontal="center" vertical="center"/>
    </xf>
    <xf numFmtId="0" fontId="20" fillId="0" borderId="0" xfId="0" applyFont="1" applyFill="1" applyBorder="1" applyAlignment="1" applyProtection="1">
      <alignment horizontal="left" indent="2"/>
    </xf>
    <xf numFmtId="0" fontId="20" fillId="0" borderId="7" xfId="0" applyFont="1" applyFill="1" applyBorder="1" applyAlignment="1" applyProtection="1">
      <alignment horizontal="left" indent="2"/>
    </xf>
    <xf numFmtId="181" fontId="20" fillId="0" borderId="0" xfId="0" applyNumberFormat="1" applyFont="1" applyFill="1" applyBorder="1" applyAlignment="1" applyProtection="1">
      <alignment horizontal="center"/>
    </xf>
    <xf numFmtId="181" fontId="20" fillId="0" borderId="7" xfId="0" applyNumberFormat="1" applyFont="1" applyFill="1" applyBorder="1" applyAlignment="1" applyProtection="1">
      <alignment horizontal="center"/>
    </xf>
    <xf numFmtId="185" fontId="1" fillId="0" borderId="0" xfId="0" applyNumberFormat="1" applyFont="1" applyAlignment="1" applyProtection="1">
      <alignment horizontal="center" vertical="center"/>
    </xf>
    <xf numFmtId="184" fontId="20" fillId="0" borderId="0" xfId="0" applyNumberFormat="1" applyFont="1" applyAlignment="1" applyProtection="1">
      <alignment horizontal="center" vertical="center"/>
    </xf>
    <xf numFmtId="0" fontId="9" fillId="0" borderId="0" xfId="0" applyFont="1" applyBorder="1" applyAlignment="1">
      <alignment vertical="center"/>
    </xf>
    <xf numFmtId="0" fontId="70" fillId="0" borderId="0" xfId="0" applyFont="1" applyFill="1" applyBorder="1" applyAlignment="1" applyProtection="1">
      <alignment horizontal="left" wrapText="1" indent="1"/>
    </xf>
    <xf numFmtId="0" fontId="70" fillId="0" borderId="0" xfId="0" applyFont="1" applyAlignment="1" applyProtection="1">
      <alignment horizontal="left" wrapText="1" indent="1"/>
    </xf>
    <xf numFmtId="0" fontId="70" fillId="0" borderId="7" xfId="0" applyFont="1" applyBorder="1" applyAlignment="1" applyProtection="1">
      <alignment horizontal="left" wrapText="1" indent="1"/>
    </xf>
    <xf numFmtId="186" fontId="20" fillId="0" borderId="0" xfId="0" applyNumberFormat="1" applyFont="1" applyFill="1" applyBorder="1" applyAlignment="1" applyProtection="1">
      <alignment horizontal="center" vertical="center"/>
    </xf>
    <xf numFmtId="0" fontId="20" fillId="0" borderId="0" xfId="0" applyFont="1" applyBorder="1" applyAlignment="1" applyProtection="1">
      <alignment horizontal="left" vertical="center"/>
      <protection locked="0"/>
    </xf>
    <xf numFmtId="0" fontId="6" fillId="0" borderId="0" xfId="0" applyFont="1" applyFill="1" applyBorder="1" applyAlignment="1" applyProtection="1">
      <alignment horizontal="center" vertical="top" wrapText="1"/>
    </xf>
    <xf numFmtId="0" fontId="1" fillId="0" borderId="2" xfId="0" applyFont="1" applyFill="1" applyBorder="1" applyProtection="1">
      <alignment vertical="center"/>
      <protection locked="0"/>
    </xf>
    <xf numFmtId="0" fontId="1" fillId="0" borderId="3" xfId="0" applyFont="1" applyFill="1" applyBorder="1" applyProtection="1">
      <alignment vertical="center"/>
      <protection locked="0"/>
    </xf>
    <xf numFmtId="0" fontId="1" fillId="0" borderId="5" xfId="0" applyFont="1" applyFill="1" applyBorder="1" applyProtection="1">
      <alignment vertical="center"/>
      <protection locked="0"/>
    </xf>
    <xf numFmtId="0" fontId="1" fillId="0" borderId="7" xfId="0" applyFont="1" applyFill="1" applyBorder="1" applyProtection="1">
      <alignment vertical="center"/>
      <protection locked="0"/>
    </xf>
    <xf numFmtId="0" fontId="1" fillId="0" borderId="8" xfId="0" applyFont="1" applyFill="1" applyBorder="1" applyProtection="1">
      <alignment vertical="center"/>
      <protection locked="0"/>
    </xf>
    <xf numFmtId="176" fontId="20" fillId="0" borderId="1" xfId="0" applyNumberFormat="1" applyFont="1" applyFill="1" applyBorder="1" applyAlignment="1" applyProtection="1">
      <alignment horizontal="center" vertical="center"/>
    </xf>
    <xf numFmtId="176" fontId="20" fillId="0" borderId="2" xfId="0" applyNumberFormat="1" applyFont="1" applyFill="1" applyBorder="1" applyAlignment="1" applyProtection="1">
      <alignment horizontal="center" vertical="center"/>
    </xf>
    <xf numFmtId="176" fontId="20" fillId="0" borderId="4" xfId="0" applyNumberFormat="1" applyFont="1" applyFill="1" applyBorder="1" applyAlignment="1" applyProtection="1">
      <alignment horizontal="center" vertical="center"/>
    </xf>
    <xf numFmtId="176" fontId="20" fillId="0" borderId="0" xfId="0" applyNumberFormat="1" applyFont="1" applyFill="1" applyBorder="1" applyAlignment="1" applyProtection="1">
      <alignment horizontal="center" vertical="center"/>
    </xf>
    <xf numFmtId="176" fontId="20" fillId="0" borderId="6" xfId="0" applyNumberFormat="1" applyFont="1" applyFill="1" applyBorder="1" applyAlignment="1" applyProtection="1">
      <alignment horizontal="center" vertical="center"/>
    </xf>
    <xf numFmtId="176" fontId="20" fillId="0" borderId="7" xfId="0" applyNumberFormat="1" applyFont="1" applyFill="1" applyBorder="1" applyAlignment="1" applyProtection="1">
      <alignment horizontal="center" vertical="center"/>
    </xf>
    <xf numFmtId="0" fontId="20" fillId="0" borderId="0" xfId="0" applyFont="1" applyFill="1" applyBorder="1" applyAlignment="1" applyProtection="1">
      <alignment horizontal="left" vertical="center" indent="1"/>
    </xf>
    <xf numFmtId="0" fontId="1" fillId="0" borderId="1" xfId="0" applyFont="1" applyFill="1" applyBorder="1" applyAlignment="1" applyProtection="1">
      <alignment horizontal="center" vertical="center" textRotation="255"/>
    </xf>
    <xf numFmtId="0" fontId="1" fillId="0" borderId="4" xfId="0" applyFont="1" applyFill="1" applyBorder="1" applyAlignment="1" applyProtection="1">
      <alignment horizontal="center" vertical="center" textRotation="255"/>
    </xf>
    <xf numFmtId="0" fontId="1" fillId="0" borderId="6" xfId="0" applyFont="1" applyFill="1" applyBorder="1" applyAlignment="1" applyProtection="1">
      <alignment horizontal="center" vertical="center" textRotation="255"/>
    </xf>
    <xf numFmtId="0" fontId="1" fillId="0" borderId="8" xfId="0" applyFont="1" applyFill="1" applyBorder="1" applyAlignment="1" applyProtection="1">
      <alignment horizontal="center" vertical="center" textRotation="255"/>
    </xf>
    <xf numFmtId="187" fontId="20" fillId="0" borderId="0" xfId="0" applyNumberFormat="1" applyFont="1" applyBorder="1" applyAlignment="1" applyProtection="1"/>
    <xf numFmtId="187" fontId="20" fillId="0" borderId="7" xfId="0" applyNumberFormat="1" applyFont="1" applyBorder="1" applyAlignment="1" applyProtection="1"/>
    <xf numFmtId="0" fontId="20" fillId="0" borderId="0" xfId="0" applyFont="1" applyAlignment="1" applyProtection="1">
      <alignment horizontal="center" vertical="center"/>
    </xf>
    <xf numFmtId="0" fontId="1" fillId="0" borderId="0" xfId="0" applyFont="1" applyAlignment="1"/>
    <xf numFmtId="184" fontId="20" fillId="0" borderId="0" xfId="0" applyNumberFormat="1" applyFont="1" applyBorder="1" applyAlignment="1" applyProtection="1"/>
    <xf numFmtId="184" fontId="20" fillId="0" borderId="7" xfId="0" applyNumberFormat="1" applyFont="1" applyBorder="1" applyAlignment="1" applyProtection="1"/>
    <xf numFmtId="185" fontId="20" fillId="0" borderId="0" xfId="0" applyNumberFormat="1" applyFont="1" applyAlignment="1" applyProtection="1">
      <alignment horizontal="center" vertical="center" shrinkToFit="1"/>
    </xf>
    <xf numFmtId="49" fontId="20" fillId="0" borderId="0" xfId="0" applyNumberFormat="1" applyFont="1" applyBorder="1" applyAlignment="1" applyProtection="1">
      <alignment horizontal="center"/>
      <protection locked="0"/>
    </xf>
    <xf numFmtId="49" fontId="20" fillId="0" borderId="7" xfId="0" applyNumberFormat="1" applyFont="1" applyBorder="1" applyAlignment="1" applyProtection="1">
      <alignment horizontal="center"/>
      <protection locked="0"/>
    </xf>
    <xf numFmtId="0" fontId="1" fillId="0" borderId="1" xfId="0" applyFont="1" applyFill="1" applyBorder="1" applyAlignment="1" applyProtection="1">
      <alignment vertical="center" textRotation="255"/>
    </xf>
    <xf numFmtId="0" fontId="1" fillId="0" borderId="3" xfId="0" applyFont="1" applyFill="1" applyBorder="1" applyAlignment="1" applyProtection="1">
      <alignment vertical="center" textRotation="255"/>
    </xf>
    <xf numFmtId="0" fontId="1" fillId="0" borderId="4" xfId="0" applyFont="1" applyFill="1" applyBorder="1" applyAlignment="1" applyProtection="1">
      <alignment vertical="center" textRotation="255"/>
    </xf>
    <xf numFmtId="0" fontId="1" fillId="0" borderId="5" xfId="0" applyFont="1" applyFill="1" applyBorder="1" applyAlignment="1" applyProtection="1">
      <alignment vertical="center" textRotation="255"/>
    </xf>
    <xf numFmtId="0" fontId="1" fillId="0" borderId="6" xfId="0" applyFont="1" applyFill="1" applyBorder="1" applyAlignment="1" applyProtection="1">
      <alignment vertical="center" textRotation="255"/>
    </xf>
    <xf numFmtId="0" fontId="1" fillId="0" borderId="8" xfId="0" applyFont="1" applyFill="1" applyBorder="1" applyAlignment="1" applyProtection="1">
      <alignment vertical="center" textRotation="255"/>
    </xf>
    <xf numFmtId="176" fontId="1" fillId="0" borderId="10" xfId="0" applyNumberFormat="1" applyFont="1" applyFill="1" applyBorder="1" applyAlignment="1" applyProtection="1">
      <alignment horizontal="center" vertical="center"/>
    </xf>
    <xf numFmtId="176" fontId="1" fillId="0" borderId="11" xfId="0" applyNumberFormat="1" applyFont="1" applyFill="1" applyBorder="1" applyAlignment="1" applyProtection="1">
      <alignment horizontal="center" vertical="center"/>
    </xf>
    <xf numFmtId="0" fontId="1" fillId="0" borderId="0" xfId="0" applyFont="1" applyAlignment="1" applyProtection="1">
      <alignment vertical="center" shrinkToFit="1"/>
    </xf>
    <xf numFmtId="0" fontId="1" fillId="0" borderId="11" xfId="0" applyFont="1" applyFill="1" applyBorder="1" applyProtection="1">
      <alignment vertical="center"/>
      <protection locked="0"/>
    </xf>
    <xf numFmtId="0" fontId="1" fillId="0" borderId="12" xfId="0" applyFont="1" applyFill="1" applyBorder="1" applyProtection="1">
      <alignment vertical="center"/>
      <protection locked="0"/>
    </xf>
    <xf numFmtId="176" fontId="20" fillId="0" borderId="10" xfId="0" applyNumberFormat="1" applyFont="1" applyFill="1" applyBorder="1" applyAlignment="1" applyProtection="1">
      <alignment horizontal="center" vertical="center"/>
    </xf>
    <xf numFmtId="176" fontId="20" fillId="0" borderId="11" xfId="0" applyNumberFormat="1"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2" xfId="0" applyFont="1" applyBorder="1" applyAlignment="1" applyProtection="1">
      <alignment vertical="center"/>
    </xf>
    <xf numFmtId="176" fontId="20" fillId="0" borderId="1" xfId="0" applyNumberFormat="1" applyFont="1" applyFill="1" applyBorder="1" applyAlignment="1" applyProtection="1">
      <alignment horizontal="center" vertical="center" shrinkToFit="1"/>
    </xf>
    <xf numFmtId="176" fontId="20" fillId="0" borderId="2" xfId="0" applyNumberFormat="1" applyFont="1" applyFill="1" applyBorder="1" applyAlignment="1" applyProtection="1">
      <alignment horizontal="center" vertical="center" shrinkToFit="1"/>
    </xf>
    <xf numFmtId="176" fontId="20" fillId="0" borderId="4" xfId="0" applyNumberFormat="1" applyFont="1" applyFill="1" applyBorder="1" applyAlignment="1" applyProtection="1">
      <alignment horizontal="center" vertical="center" shrinkToFit="1"/>
    </xf>
    <xf numFmtId="176" fontId="20" fillId="0" borderId="0" xfId="0" applyNumberFormat="1" applyFont="1" applyFill="1" applyBorder="1" applyAlignment="1" applyProtection="1">
      <alignment horizontal="center" vertical="center" shrinkToFit="1"/>
    </xf>
    <xf numFmtId="176" fontId="20" fillId="0" borderId="6" xfId="0" applyNumberFormat="1" applyFont="1" applyFill="1" applyBorder="1" applyAlignment="1" applyProtection="1">
      <alignment horizontal="center" vertical="center" shrinkToFit="1"/>
    </xf>
    <xf numFmtId="176" fontId="20" fillId="0" borderId="7" xfId="0" applyNumberFormat="1" applyFont="1" applyFill="1" applyBorder="1" applyAlignment="1" applyProtection="1">
      <alignment horizontal="center" vertical="center" shrinkToFit="1"/>
    </xf>
    <xf numFmtId="0" fontId="5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vertical="center"/>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1" fillId="0" borderId="27" xfId="0" applyFont="1" applyFill="1" applyBorder="1" applyAlignment="1" applyProtection="1">
      <alignment horizontal="center" vertical="center"/>
      <protection locked="0"/>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9" fillId="0" borderId="43"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45" xfId="0" applyFont="1" applyFill="1" applyBorder="1" applyAlignment="1" applyProtection="1">
      <alignment horizontal="center" vertical="center"/>
      <protection locked="0"/>
    </xf>
    <xf numFmtId="0" fontId="9" fillId="0" borderId="29" xfId="0" applyFont="1" applyBorder="1" applyAlignment="1">
      <alignment horizontal="center" vertical="center"/>
    </xf>
    <xf numFmtId="0" fontId="1" fillId="0" borderId="0" xfId="0" applyFont="1" applyAlignment="1">
      <alignment horizontal="justify" vertical="center"/>
    </xf>
    <xf numFmtId="0" fontId="51" fillId="0" borderId="41" xfId="0" applyFont="1" applyBorder="1" applyAlignment="1">
      <alignment horizontal="center" vertical="center" wrapText="1"/>
    </xf>
    <xf numFmtId="0" fontId="1" fillId="0" borderId="41" xfId="0" applyFont="1" applyBorder="1" applyAlignment="1">
      <alignment vertical="center"/>
    </xf>
    <xf numFmtId="0" fontId="51" fillId="0" borderId="36" xfId="0" applyFont="1" applyBorder="1" applyAlignment="1">
      <alignment horizontal="center" vertical="center" wrapText="1"/>
    </xf>
    <xf numFmtId="0" fontId="1" fillId="0" borderId="24" xfId="0" applyFont="1" applyBorder="1" applyAlignment="1">
      <alignment vertical="center"/>
    </xf>
    <xf numFmtId="0" fontId="1" fillId="0" borderId="25" xfId="0" applyFont="1" applyBorder="1" applyAlignment="1">
      <alignment vertical="center"/>
    </xf>
    <xf numFmtId="0" fontId="51" fillId="0" borderId="38" xfId="0" applyFont="1" applyBorder="1" applyAlignment="1">
      <alignment horizontal="center" vertical="center" wrapText="1"/>
    </xf>
    <xf numFmtId="0" fontId="1" fillId="0" borderId="39" xfId="0" applyFont="1" applyBorder="1" applyAlignment="1">
      <alignment vertical="center"/>
    </xf>
    <xf numFmtId="0" fontId="1" fillId="0" borderId="43" xfId="0" applyFont="1" applyBorder="1" applyAlignment="1">
      <alignment vertical="center"/>
    </xf>
    <xf numFmtId="0" fontId="1" fillId="0" borderId="37" xfId="0" applyFont="1" applyBorder="1" applyAlignment="1">
      <alignment vertical="center"/>
    </xf>
    <xf numFmtId="0" fontId="1" fillId="0" borderId="40" xfId="0" applyFont="1" applyBorder="1" applyAlignment="1">
      <alignment vertical="center"/>
    </xf>
    <xf numFmtId="0" fontId="1" fillId="0" borderId="1" xfId="0" applyFont="1" applyFill="1" applyBorder="1" applyAlignment="1" applyProtection="1">
      <alignment horizontal="center" vertical="center" wrapText="1"/>
      <protection locked="0"/>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27" xfId="0" applyFont="1" applyFill="1" applyBorder="1" applyAlignment="1" applyProtection="1">
      <alignment horizontal="center" vertical="center" wrapText="1"/>
      <protection locked="0"/>
    </xf>
    <xf numFmtId="0" fontId="1" fillId="0" borderId="30" xfId="0" applyFont="1" applyFill="1" applyBorder="1" applyAlignment="1" applyProtection="1">
      <alignment horizontal="center" vertical="center" wrapText="1"/>
      <protection locked="0"/>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Fill="1" applyBorder="1" applyAlignment="1" applyProtection="1">
      <alignment horizontal="center" vertical="center" wrapText="1"/>
      <protection locked="0"/>
    </xf>
    <xf numFmtId="0" fontId="1" fillId="0" borderId="34" xfId="0" applyFont="1" applyBorder="1" applyAlignment="1">
      <alignment horizontal="center" vertical="center"/>
    </xf>
    <xf numFmtId="0" fontId="1" fillId="0" borderId="35" xfId="0" applyFont="1" applyBorder="1" applyAlignment="1">
      <alignment horizontal="center" vertical="center"/>
    </xf>
    <xf numFmtId="49" fontId="9" fillId="0" borderId="0" xfId="0" applyNumberFormat="1" applyFont="1" applyFill="1" applyAlignment="1" applyProtection="1">
      <alignment horizontal="center" vertical="center" shrinkToFit="1"/>
    </xf>
    <xf numFmtId="0" fontId="10" fillId="0" borderId="0" xfId="0" applyFont="1" applyFill="1" applyAlignment="1" applyProtection="1">
      <alignment horizontal="center" vertical="center"/>
    </xf>
    <xf numFmtId="0" fontId="9" fillId="0" borderId="44" xfId="0" applyFont="1" applyBorder="1" applyAlignment="1">
      <alignment horizontal="center" vertical="center"/>
    </xf>
    <xf numFmtId="0" fontId="9" fillId="0" borderId="30"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Fill="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0" fontId="9" fillId="0" borderId="35" xfId="0" applyFont="1" applyBorder="1" applyAlignment="1">
      <alignment horizontal="center" vertical="center"/>
    </xf>
    <xf numFmtId="0" fontId="9" fillId="0" borderId="33" xfId="0" applyFont="1" applyBorder="1" applyAlignment="1">
      <alignment horizontal="center" vertical="center"/>
    </xf>
    <xf numFmtId="0" fontId="1" fillId="0" borderId="33" xfId="0" applyFont="1" applyBorder="1" applyAlignment="1">
      <alignment horizontal="center" vertical="center"/>
    </xf>
    <xf numFmtId="0" fontId="20" fillId="0" borderId="0" xfId="0" applyFont="1" applyAlignment="1" applyProtection="1">
      <alignment horizontal="left" vertical="center" indent="1" shrinkToFit="1"/>
    </xf>
    <xf numFmtId="0" fontId="9" fillId="0" borderId="32" xfId="0" applyFont="1" applyBorder="1" applyAlignment="1">
      <alignment horizontal="center" vertical="center"/>
    </xf>
    <xf numFmtId="0" fontId="1" fillId="0" borderId="30" xfId="0" applyFont="1" applyBorder="1" applyAlignment="1">
      <alignment horizontal="center" vertical="center"/>
    </xf>
    <xf numFmtId="0" fontId="1" fillId="0" borderId="27" xfId="0" applyFont="1" applyBorder="1" applyAlignment="1">
      <alignment horizontal="center" vertical="center"/>
    </xf>
    <xf numFmtId="0" fontId="1" fillId="0" borderId="1" xfId="0" applyFont="1" applyBorder="1" applyAlignment="1">
      <alignment horizontal="center" vertical="center" wrapText="1"/>
    </xf>
    <xf numFmtId="0" fontId="9" fillId="0" borderId="27" xfId="0" applyFont="1" applyBorder="1" applyAlignment="1">
      <alignment horizontal="center" vertical="center"/>
    </xf>
    <xf numFmtId="0" fontId="9" fillId="0" borderId="45" xfId="0" applyFont="1" applyBorder="1" applyAlignment="1">
      <alignment horizontal="center" vertical="center"/>
    </xf>
    <xf numFmtId="0" fontId="1" fillId="0" borderId="1"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4"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1" fillId="0" borderId="6" xfId="0" applyFont="1" applyFill="1" applyBorder="1" applyAlignment="1" applyProtection="1">
      <alignment vertical="center"/>
      <protection locked="0"/>
    </xf>
    <xf numFmtId="0" fontId="1" fillId="0" borderId="7" xfId="0" applyFont="1" applyFill="1" applyBorder="1" applyAlignment="1" applyProtection="1">
      <alignment vertical="center"/>
      <protection locked="0"/>
    </xf>
    <xf numFmtId="0" fontId="1" fillId="0" borderId="8" xfId="0" applyFont="1" applyFill="1" applyBorder="1" applyAlignment="1" applyProtection="1">
      <alignment vertical="center"/>
      <protection locked="0"/>
    </xf>
    <xf numFmtId="49" fontId="1" fillId="0" borderId="0" xfId="0" applyNumberFormat="1" applyFont="1" applyBorder="1" applyAlignment="1">
      <alignment horizontal="center" vertical="center"/>
    </xf>
    <xf numFmtId="0" fontId="20" fillId="0" borderId="0" xfId="0" applyFont="1" applyFill="1" applyBorder="1" applyAlignment="1" applyProtection="1">
      <alignment horizontal="right" vertical="center" shrinkToFit="1"/>
    </xf>
    <xf numFmtId="0" fontId="20" fillId="0" borderId="0" xfId="0" applyFont="1" applyAlignment="1" applyProtection="1">
      <alignment horizontal="right" vertical="center" shrinkToFit="1"/>
    </xf>
    <xf numFmtId="0" fontId="20" fillId="0" borderId="0" xfId="0" applyFont="1" applyAlignment="1" applyProtection="1">
      <alignment vertical="center" shrinkToFit="1"/>
    </xf>
    <xf numFmtId="0" fontId="1" fillId="0" borderId="11" xfId="0" applyFont="1" applyFill="1" applyBorder="1" applyAlignment="1" applyProtection="1">
      <alignment vertical="center" shrinkToFit="1"/>
      <protection locked="0"/>
    </xf>
    <xf numFmtId="0" fontId="1" fillId="0" borderId="12" xfId="0" applyFont="1" applyFill="1" applyBorder="1" applyAlignment="1" applyProtection="1">
      <alignment vertical="center" shrinkToFit="1"/>
      <protection locked="0"/>
    </xf>
    <xf numFmtId="178" fontId="20" fillId="0" borderId="0" xfId="0" applyNumberFormat="1" applyFont="1" applyAlignment="1" applyProtection="1">
      <alignment horizontal="left"/>
    </xf>
    <xf numFmtId="186" fontId="34" fillId="0" borderId="0" xfId="0" applyNumberFormat="1" applyFont="1" applyAlignment="1" applyProtection="1">
      <alignment horizontal="center" vertical="center"/>
    </xf>
    <xf numFmtId="184" fontId="20"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shrinkToFit="1"/>
    </xf>
    <xf numFmtId="0" fontId="20" fillId="0" borderId="0" xfId="0" applyFont="1" applyAlignment="1" applyProtection="1">
      <alignment horizontal="left" vertical="center" shrinkToFit="1"/>
    </xf>
    <xf numFmtId="179" fontId="1" fillId="0" borderId="0" xfId="0" applyNumberFormat="1" applyFont="1" applyFill="1" applyBorder="1" applyAlignment="1" applyProtection="1">
      <alignment horizontal="center" vertical="center"/>
    </xf>
    <xf numFmtId="0" fontId="4" fillId="0" borderId="0" xfId="0" applyFont="1" applyAlignment="1">
      <alignment horizontal="center" vertical="center"/>
    </xf>
    <xf numFmtId="0" fontId="4" fillId="0" borderId="0" xfId="0" applyFont="1" applyBorder="1" applyAlignment="1">
      <alignment horizontal="left" vertical="center" indent="1"/>
    </xf>
    <xf numFmtId="0" fontId="4" fillId="0" borderId="7" xfId="0" applyFont="1" applyBorder="1" applyAlignment="1">
      <alignment horizontal="left" vertical="center" indent="1"/>
    </xf>
    <xf numFmtId="0" fontId="21" fillId="0" borderId="0" xfId="0" applyFont="1" applyBorder="1" applyAlignment="1">
      <alignment horizontal="center" vertical="center"/>
    </xf>
    <xf numFmtId="0" fontId="21" fillId="0" borderId="7" xfId="0" applyFont="1" applyBorder="1" applyAlignment="1">
      <alignment horizontal="center" vertical="center"/>
    </xf>
    <xf numFmtId="58" fontId="4" fillId="0" borderId="0" xfId="0" quotePrefix="1" applyNumberFormat="1" applyFont="1" applyBorder="1" applyAlignment="1">
      <alignment horizontal="left" vertical="center" indent="1"/>
    </xf>
    <xf numFmtId="0" fontId="4" fillId="0" borderId="0" xfId="0" applyFont="1" applyAlignment="1">
      <alignment vertical="center"/>
    </xf>
    <xf numFmtId="0" fontId="4" fillId="0" borderId="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left" vertical="center" indent="1"/>
    </xf>
    <xf numFmtId="0" fontId="54" fillId="0" borderId="0" xfId="0" applyFont="1" applyBorder="1" applyAlignment="1">
      <alignment horizontal="center" vertical="center" shrinkToFit="1"/>
    </xf>
    <xf numFmtId="0" fontId="54" fillId="0" borderId="7" xfId="0" applyFont="1" applyBorder="1" applyAlignment="1">
      <alignment horizontal="center" vertical="center" shrinkToFit="1"/>
    </xf>
    <xf numFmtId="0" fontId="4" fillId="0" borderId="0" xfId="0" applyFont="1" applyBorder="1" applyAlignment="1">
      <alignment vertical="center" shrinkToFit="1"/>
    </xf>
    <xf numFmtId="0" fontId="4" fillId="0" borderId="7" xfId="0" applyFont="1" applyBorder="1" applyAlignment="1">
      <alignment vertical="center" shrinkToFit="1"/>
    </xf>
    <xf numFmtId="0" fontId="60" fillId="0" borderId="0" xfId="0" applyFont="1" applyAlignment="1">
      <alignment horizontal="distributed" vertical="center"/>
    </xf>
    <xf numFmtId="49" fontId="58" fillId="0" borderId="0" xfId="0" applyNumberFormat="1" applyFont="1" applyAlignment="1">
      <alignment horizontal="center" shrinkToFit="1"/>
    </xf>
    <xf numFmtId="0" fontId="57" fillId="0" borderId="0" xfId="0" applyFont="1" applyAlignment="1">
      <alignment horizontal="left" shrinkToFit="1"/>
    </xf>
    <xf numFmtId="0" fontId="53" fillId="0" borderId="0" xfId="0" applyFont="1" applyAlignment="1">
      <alignment horizontal="right" shrinkToFit="1"/>
    </xf>
    <xf numFmtId="0" fontId="54" fillId="0" borderId="0" xfId="0" applyFont="1" applyBorder="1" applyAlignment="1">
      <alignment horizontal="left"/>
    </xf>
    <xf numFmtId="0" fontId="54" fillId="0" borderId="46" xfId="0" applyFont="1" applyBorder="1" applyAlignment="1">
      <alignment horizontal="left"/>
    </xf>
    <xf numFmtId="49" fontId="43" fillId="0" borderId="0" xfId="0" applyNumberFormat="1" applyFont="1" applyBorder="1" applyAlignment="1">
      <alignment horizontal="center"/>
    </xf>
    <xf numFmtId="49" fontId="43" fillId="0" borderId="46" xfId="0" applyNumberFormat="1" applyFont="1" applyBorder="1" applyAlignment="1">
      <alignment horizontal="center"/>
    </xf>
    <xf numFmtId="49" fontId="56" fillId="0" borderId="0" xfId="0" applyNumberFormat="1" applyFont="1" applyBorder="1" applyAlignment="1">
      <alignment horizontal="center"/>
    </xf>
    <xf numFmtId="49" fontId="56" fillId="0" borderId="46" xfId="0" applyNumberFormat="1" applyFont="1" applyBorder="1" applyAlignment="1">
      <alignment horizontal="center"/>
    </xf>
    <xf numFmtId="58" fontId="59" fillId="0" borderId="0" xfId="0" applyNumberFormat="1" applyFont="1" applyBorder="1" applyAlignment="1">
      <alignment horizontal="left" wrapText="1" indent="1"/>
    </xf>
    <xf numFmtId="58" fontId="59" fillId="0" borderId="46" xfId="0" applyNumberFormat="1" applyFont="1" applyBorder="1" applyAlignment="1">
      <alignment horizontal="left" wrapText="1" indent="1"/>
    </xf>
    <xf numFmtId="0" fontId="59" fillId="0" borderId="0" xfId="0" applyFont="1" applyBorder="1" applyAlignment="1">
      <alignment horizontal="left" wrapText="1" indent="1"/>
    </xf>
    <xf numFmtId="0" fontId="59" fillId="0" borderId="46" xfId="0" applyFont="1" applyBorder="1" applyAlignment="1">
      <alignment horizontal="left" wrapText="1" indent="1"/>
    </xf>
    <xf numFmtId="0" fontId="53" fillId="0" borderId="0" xfId="0" applyFont="1" applyAlignment="1">
      <alignment horizontal="right" vertical="top"/>
    </xf>
    <xf numFmtId="0" fontId="4" fillId="0" borderId="0" xfId="0" applyFont="1" applyAlignment="1">
      <alignment horizontal="right" vertical="center" indent="1"/>
    </xf>
    <xf numFmtId="0" fontId="54" fillId="0" borderId="0" xfId="0" applyFont="1" applyAlignment="1">
      <alignment horizontal="left" indent="1"/>
    </xf>
    <xf numFmtId="0" fontId="56" fillId="0" borderId="0" xfId="0" applyFont="1" applyBorder="1" applyAlignment="1">
      <alignment horizontal="center"/>
    </xf>
    <xf numFmtId="0" fontId="56" fillId="0" borderId="46" xfId="0" applyFont="1" applyBorder="1" applyAlignment="1">
      <alignment horizontal="center"/>
    </xf>
    <xf numFmtId="38" fontId="59" fillId="0" borderId="0" xfId="1" applyFont="1" applyBorder="1" applyAlignment="1"/>
    <xf numFmtId="38" fontId="59" fillId="0" borderId="46" xfId="1" applyFont="1" applyBorder="1" applyAlignment="1"/>
    <xf numFmtId="0" fontId="57" fillId="0" borderId="46" xfId="0" applyFont="1" applyBorder="1" applyAlignment="1">
      <alignment horizontal="left" vertical="center" indent="1"/>
    </xf>
    <xf numFmtId="0" fontId="4" fillId="0" borderId="46" xfId="0" applyFont="1" applyBorder="1" applyAlignment="1">
      <alignment horizontal="left" vertical="center" indent="1"/>
    </xf>
    <xf numFmtId="0" fontId="58" fillId="0" borderId="46" xfId="0" applyFont="1" applyBorder="1" applyAlignment="1">
      <alignment horizontal="left"/>
    </xf>
    <xf numFmtId="0" fontId="58" fillId="0" borderId="0" xfId="0" applyFont="1" applyFill="1" applyBorder="1" applyAlignment="1" applyProtection="1">
      <alignment horizontal="center"/>
      <protection locked="0"/>
    </xf>
    <xf numFmtId="0" fontId="58" fillId="0" borderId="46" xfId="0" applyFont="1" applyFill="1" applyBorder="1" applyAlignment="1" applyProtection="1">
      <alignment horizontal="center"/>
      <protection locked="0"/>
    </xf>
    <xf numFmtId="0" fontId="58" fillId="0" borderId="0" xfId="0" applyFont="1" applyFill="1" applyBorder="1" applyAlignment="1" applyProtection="1">
      <alignment horizontal="left" wrapText="1"/>
      <protection locked="0"/>
    </xf>
    <xf numFmtId="0" fontId="58" fillId="0" borderId="46" xfId="0" applyFont="1" applyFill="1" applyBorder="1" applyAlignment="1" applyProtection="1">
      <alignment horizontal="left" wrapText="1"/>
      <protection locked="0"/>
    </xf>
    <xf numFmtId="0" fontId="59" fillId="0" borderId="0" xfId="0" applyFont="1" applyBorder="1" applyAlignment="1">
      <alignment horizontal="center" shrinkToFit="1"/>
    </xf>
    <xf numFmtId="0" fontId="59" fillId="0" borderId="46" xfId="0" applyFont="1" applyBorder="1" applyAlignment="1">
      <alignment horizontal="center" shrinkToFit="1"/>
    </xf>
    <xf numFmtId="0" fontId="57" fillId="0" borderId="46" xfId="0" applyFont="1" applyBorder="1" applyAlignment="1">
      <alignment horizontal="center" vertical="center"/>
    </xf>
    <xf numFmtId="0" fontId="59" fillId="0" borderId="0" xfId="0" applyFont="1" applyBorder="1" applyAlignment="1">
      <alignment horizontal="center"/>
    </xf>
    <xf numFmtId="0" fontId="59" fillId="0" borderId="46" xfId="0" applyFont="1" applyBorder="1" applyAlignment="1">
      <alignment horizontal="center"/>
    </xf>
    <xf numFmtId="0" fontId="58" fillId="0" borderId="0" xfId="0" applyFont="1" applyBorder="1" applyAlignment="1">
      <alignment horizontal="left"/>
    </xf>
    <xf numFmtId="0" fontId="58" fillId="0" borderId="0" xfId="0" applyFont="1" applyBorder="1" applyAlignment="1">
      <alignment horizontal="center"/>
    </xf>
    <xf numFmtId="0" fontId="58" fillId="0" borderId="46"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0" fontId="57" fillId="0" borderId="0" xfId="0" applyFont="1" applyAlignment="1">
      <alignment horizontal="left" vertical="center" shrinkToFit="1"/>
    </xf>
    <xf numFmtId="0" fontId="59" fillId="0" borderId="0" xfId="0" applyFont="1" applyFill="1" applyBorder="1" applyAlignment="1" applyProtection="1">
      <alignment horizontal="center"/>
      <protection locked="0"/>
    </xf>
    <xf numFmtId="0" fontId="59" fillId="0" borderId="46" xfId="0" applyFont="1" applyFill="1" applyBorder="1" applyAlignment="1" applyProtection="1">
      <alignment horizontal="center"/>
      <protection locked="0"/>
    </xf>
    <xf numFmtId="0" fontId="59" fillId="0" borderId="0" xfId="0" applyFont="1" applyFill="1" applyBorder="1" applyAlignment="1" applyProtection="1">
      <alignment horizontal="left" wrapText="1"/>
      <protection locked="0"/>
    </xf>
    <xf numFmtId="0" fontId="59" fillId="0" borderId="46" xfId="0" applyFont="1" applyFill="1" applyBorder="1" applyAlignment="1" applyProtection="1">
      <alignment horizontal="left" wrapText="1"/>
      <protection locked="0"/>
    </xf>
    <xf numFmtId="0" fontId="59" fillId="0" borderId="0" xfId="0" applyNumberFormat="1" applyFont="1" applyBorder="1" applyAlignment="1">
      <alignment horizontal="center"/>
    </xf>
    <xf numFmtId="0" fontId="59" fillId="0" borderId="46" xfId="0" applyNumberFormat="1" applyFont="1" applyBorder="1" applyAlignment="1">
      <alignment horizontal="center"/>
    </xf>
    <xf numFmtId="181" fontId="59" fillId="0" borderId="0" xfId="0" applyNumberFormat="1" applyFont="1" applyBorder="1" applyAlignment="1">
      <alignment horizontal="center"/>
    </xf>
    <xf numFmtId="181" fontId="59" fillId="0" borderId="46" xfId="0" applyNumberFormat="1" applyFont="1" applyBorder="1" applyAlignment="1">
      <alignment horizontal="center"/>
    </xf>
    <xf numFmtId="0" fontId="4" fillId="0" borderId="46" xfId="0" applyFont="1" applyBorder="1" applyAlignment="1">
      <alignment horizontal="center" vertical="center"/>
    </xf>
    <xf numFmtId="0" fontId="58" fillId="0" borderId="0" xfId="0" applyFont="1" applyFill="1" applyBorder="1" applyAlignment="1" applyProtection="1">
      <alignment horizontal="center" wrapText="1"/>
      <protection locked="0"/>
    </xf>
    <xf numFmtId="0" fontId="58" fillId="0" borderId="46" xfId="0" applyFont="1" applyFill="1" applyBorder="1" applyAlignment="1" applyProtection="1">
      <alignment horizontal="center" wrapText="1"/>
      <protection locked="0"/>
    </xf>
    <xf numFmtId="0" fontId="35" fillId="0" borderId="0" xfId="0" applyFont="1" applyAlignment="1">
      <alignment horizontal="justify" vertical="center"/>
    </xf>
    <xf numFmtId="0" fontId="16" fillId="0" borderId="25" xfId="0" applyFont="1" applyFill="1" applyBorder="1" applyAlignment="1" applyProtection="1">
      <alignment horizontal="center" vertical="center"/>
      <protection locked="0"/>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0" borderId="43" xfId="0"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25"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45" xfId="0"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36" fillId="0" borderId="38" xfId="0" applyFont="1" applyBorder="1" applyAlignment="1">
      <alignment horizontal="center" vertical="center" wrapText="1"/>
    </xf>
    <xf numFmtId="0" fontId="0" fillId="0" borderId="39" xfId="0" applyBorder="1" applyAlignment="1">
      <alignment vertical="center"/>
    </xf>
    <xf numFmtId="0" fontId="0" fillId="0" borderId="43" xfId="0" applyBorder="1" applyAlignment="1">
      <alignment vertical="center"/>
    </xf>
    <xf numFmtId="0" fontId="0" fillId="0" borderId="40"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6" fillId="0" borderId="43" xfId="0" applyFont="1" applyBorder="1" applyAlignment="1">
      <alignment horizontal="center" vertical="center" shrinkToFit="1"/>
    </xf>
    <xf numFmtId="0" fontId="16" fillId="0" borderId="35" xfId="0" applyFont="1" applyBorder="1" applyAlignment="1">
      <alignment horizontal="center" vertical="center" shrinkToFit="1"/>
    </xf>
    <xf numFmtId="0" fontId="36" fillId="0" borderId="36" xfId="0" applyFont="1" applyBorder="1" applyAlignment="1">
      <alignment horizontal="center" vertical="center" wrapText="1"/>
    </xf>
    <xf numFmtId="0" fontId="0" fillId="0" borderId="24" xfId="0" applyBorder="1" applyAlignment="1">
      <alignment vertical="center"/>
    </xf>
    <xf numFmtId="0" fontId="0" fillId="0" borderId="25" xfId="0" applyBorder="1" applyAlignment="1">
      <alignment vertical="center"/>
    </xf>
    <xf numFmtId="0" fontId="0" fillId="0" borderId="37" xfId="0" applyBorder="1" applyAlignment="1">
      <alignment vertical="center"/>
    </xf>
    <xf numFmtId="0" fontId="36" fillId="0" borderId="9" xfId="0" applyFont="1" applyBorder="1" applyAlignment="1">
      <alignment horizontal="center" vertical="center" wrapText="1"/>
    </xf>
    <xf numFmtId="0" fontId="0" fillId="0" borderId="9" xfId="0" applyBorder="1" applyAlignment="1">
      <alignment vertical="center"/>
    </xf>
    <xf numFmtId="0" fontId="36" fillId="0" borderId="41" xfId="0" applyFont="1" applyBorder="1" applyAlignment="1">
      <alignment horizontal="center" vertical="center" wrapText="1"/>
    </xf>
    <xf numFmtId="0" fontId="0" fillId="0" borderId="41" xfId="0" applyBorder="1" applyAlignment="1">
      <alignment vertical="center"/>
    </xf>
    <xf numFmtId="0" fontId="0" fillId="0" borderId="0" xfId="0" applyAlignment="1">
      <alignment vertical="center"/>
    </xf>
    <xf numFmtId="0" fontId="1" fillId="0" borderId="0" xfId="0" applyFont="1" applyAlignment="1">
      <alignment horizontal="left" vertical="center" indent="1"/>
    </xf>
    <xf numFmtId="0" fontId="0" fillId="0" borderId="14" xfId="0" applyBorder="1" applyAlignment="1">
      <alignment vertical="center"/>
    </xf>
    <xf numFmtId="0" fontId="0" fillId="0" borderId="15" xfId="0" applyBorder="1" applyAlignment="1">
      <alignment vertical="center"/>
    </xf>
    <xf numFmtId="49" fontId="1" fillId="0" borderId="0" xfId="0" applyNumberFormat="1" applyFont="1" applyFill="1" applyBorder="1" applyAlignment="1" applyProtection="1">
      <alignment vertical="center" shrinkToFit="1"/>
    </xf>
    <xf numFmtId="0" fontId="0" fillId="0" borderId="0" xfId="0" applyAlignment="1">
      <alignment vertical="center" shrinkToFit="1"/>
    </xf>
    <xf numFmtId="0" fontId="22" fillId="0" borderId="0" xfId="0" applyFont="1" applyAlignment="1">
      <alignment horizontal="left" vertical="center" indent="1"/>
    </xf>
    <xf numFmtId="0" fontId="45" fillId="0" borderId="0" xfId="0" applyFont="1" applyFill="1" applyBorder="1" applyAlignment="1" applyProtection="1">
      <protection locked="0"/>
    </xf>
    <xf numFmtId="0" fontId="46" fillId="0" borderId="0" xfId="0" applyFont="1" applyAlignment="1"/>
    <xf numFmtId="0" fontId="46" fillId="0" borderId="7" xfId="0" applyFont="1" applyBorder="1" applyAlignment="1"/>
    <xf numFmtId="0" fontId="25" fillId="0" borderId="0" xfId="0" applyFont="1" applyFill="1" applyBorder="1" applyAlignment="1" applyProtection="1">
      <protection locked="0"/>
    </xf>
    <xf numFmtId="0" fontId="0" fillId="0" borderId="0" xfId="0" applyAlignment="1"/>
    <xf numFmtId="0" fontId="0" fillId="0" borderId="7" xfId="0" applyBorder="1" applyAlignment="1"/>
    <xf numFmtId="49" fontId="40" fillId="0" borderId="0" xfId="0" applyNumberFormat="1" applyFont="1" applyFill="1" applyBorder="1" applyAlignment="1" applyProtection="1">
      <alignment horizontal="center" vertical="center"/>
      <protection locked="0"/>
    </xf>
    <xf numFmtId="49" fontId="23" fillId="0" borderId="0" xfId="0" applyNumberFormat="1" applyFont="1" applyAlignment="1">
      <alignment horizontal="center" vertical="center"/>
    </xf>
    <xf numFmtId="0" fontId="23" fillId="0" borderId="0" xfId="0" applyFont="1" applyAlignment="1">
      <alignment horizontal="center" vertical="center"/>
    </xf>
    <xf numFmtId="0" fontId="0" fillId="0" borderId="0" xfId="0" applyFont="1" applyAlignment="1">
      <alignment horizontal="center" vertical="center" shrinkToFit="1"/>
    </xf>
    <xf numFmtId="0" fontId="0" fillId="0" borderId="0" xfId="0" applyAlignment="1">
      <alignment horizontal="center" vertical="center" shrinkToFit="1"/>
    </xf>
    <xf numFmtId="0" fontId="22" fillId="0" borderId="0" xfId="0" applyFont="1" applyFill="1" applyBorder="1" applyAlignment="1" applyProtection="1">
      <alignment vertical="center" shrinkToFit="1"/>
      <protection locked="0"/>
    </xf>
    <xf numFmtId="0" fontId="23" fillId="0" borderId="0" xfId="0" applyFont="1" applyAlignment="1">
      <alignment vertical="center" shrinkToFit="1"/>
    </xf>
    <xf numFmtId="181" fontId="32" fillId="0" borderId="0" xfId="0" applyNumberFormat="1" applyFont="1" applyBorder="1" applyAlignment="1">
      <alignment vertical="center"/>
    </xf>
    <xf numFmtId="0" fontId="0" fillId="0" borderId="0" xfId="0" applyFont="1" applyAlignment="1">
      <alignment vertical="center"/>
    </xf>
    <xf numFmtId="0" fontId="22" fillId="0" borderId="0" xfId="0" applyFont="1" applyFill="1" applyBorder="1" applyAlignment="1" applyProtection="1">
      <alignment horizontal="right" vertical="center"/>
      <protection locked="0"/>
    </xf>
    <xf numFmtId="0" fontId="23" fillId="0" borderId="0" xfId="0" applyFont="1" applyAlignment="1">
      <alignment horizontal="right" vertical="center"/>
    </xf>
    <xf numFmtId="0" fontId="23" fillId="0" borderId="0" xfId="0" applyFont="1" applyAlignment="1">
      <alignment vertical="center"/>
    </xf>
    <xf numFmtId="0" fontId="24" fillId="0" borderId="0" xfId="0" applyFont="1" applyFill="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0" fillId="0" borderId="0" xfId="0" applyAlignment="1">
      <alignment horizontal="center" vertical="center"/>
    </xf>
    <xf numFmtId="0" fontId="12" fillId="0" borderId="0" xfId="0" applyFont="1" applyAlignment="1">
      <alignment vertical="center"/>
    </xf>
    <xf numFmtId="0" fontId="22" fillId="0" borderId="0" xfId="0" applyFont="1" applyBorder="1" applyAlignment="1">
      <alignment vertical="center"/>
    </xf>
    <xf numFmtId="181" fontId="24" fillId="0" borderId="0" xfId="0" applyNumberFormat="1"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49" fontId="20" fillId="0" borderId="0" xfId="0" applyNumberFormat="1" applyFont="1" applyFill="1" applyBorder="1" applyAlignment="1" applyProtection="1">
      <alignment horizontal="center" vertical="center"/>
      <protection locked="0"/>
    </xf>
    <xf numFmtId="49" fontId="32" fillId="0" borderId="0" xfId="0" applyNumberFormat="1" applyFont="1" applyAlignment="1">
      <alignment horizontal="center" vertical="center"/>
    </xf>
    <xf numFmtId="181" fontId="20" fillId="0" borderId="0" xfId="0" applyNumberFormat="1" applyFont="1" applyFill="1" applyBorder="1" applyAlignment="1" applyProtection="1">
      <alignment horizontal="center" vertical="center"/>
      <protection locked="0"/>
    </xf>
    <xf numFmtId="181" fontId="32" fillId="0" borderId="0" xfId="0" applyNumberFormat="1" applyFont="1" applyAlignment="1">
      <alignment horizontal="center" vertical="center"/>
    </xf>
    <xf numFmtId="0" fontId="41" fillId="0" borderId="0" xfId="0" applyFont="1" applyBorder="1" applyAlignment="1">
      <alignment vertical="center"/>
    </xf>
    <xf numFmtId="0" fontId="33" fillId="0" borderId="0" xfId="0" applyFont="1" applyFill="1" applyBorder="1" applyAlignment="1" applyProtection="1">
      <alignment vertical="center"/>
      <protection locked="0"/>
    </xf>
    <xf numFmtId="0" fontId="20" fillId="0" borderId="0" xfId="0" applyFont="1" applyBorder="1" applyAlignment="1" applyProtection="1">
      <alignment vertical="center"/>
      <protection locked="0"/>
    </xf>
    <xf numFmtId="181" fontId="22" fillId="0" borderId="0" xfId="0" applyNumberFormat="1" applyFont="1" applyFill="1" applyBorder="1" applyAlignment="1" applyProtection="1">
      <alignment horizontal="center" vertical="center"/>
      <protection locked="0"/>
    </xf>
    <xf numFmtId="181" fontId="23" fillId="0" borderId="0" xfId="0" applyNumberFormat="1" applyFont="1" applyAlignment="1">
      <alignment horizontal="center" vertical="center"/>
    </xf>
    <xf numFmtId="49" fontId="0" fillId="0" borderId="0" xfId="0" applyNumberFormat="1" applyAlignment="1">
      <alignment vertical="center" shrinkToFit="1"/>
    </xf>
    <xf numFmtId="49" fontId="22" fillId="0" borderId="0"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vertical="center"/>
      <protection locked="0"/>
    </xf>
    <xf numFmtId="0" fontId="39" fillId="0" borderId="0" xfId="0" applyFont="1" applyFill="1" applyAlignment="1" applyProtection="1">
      <alignment horizontal="left" vertical="center"/>
      <protection locked="0"/>
    </xf>
    <xf numFmtId="0" fontId="40" fillId="0" borderId="0" xfId="0" applyFont="1" applyAlignment="1">
      <alignment horizontal="left" vertical="center"/>
    </xf>
    <xf numFmtId="0" fontId="27" fillId="0" borderId="0" xfId="0" applyFont="1" applyBorder="1" applyAlignment="1">
      <alignment vertical="center"/>
    </xf>
    <xf numFmtId="0" fontId="27" fillId="0" borderId="0" xfId="0" applyFont="1" applyAlignment="1">
      <alignment vertical="center"/>
    </xf>
    <xf numFmtId="0" fontId="28" fillId="0" borderId="0" xfId="0" applyFont="1" applyBorder="1" applyAlignment="1">
      <alignment horizontal="left" vertical="center"/>
    </xf>
    <xf numFmtId="0" fontId="28" fillId="0" borderId="0" xfId="0" applyFont="1" applyAlignment="1">
      <alignment horizontal="left" vertical="center"/>
    </xf>
    <xf numFmtId="0" fontId="22" fillId="0" borderId="0" xfId="0" applyNumberFormat="1" applyFont="1" applyAlignment="1">
      <alignment horizontal="center" vertical="center"/>
    </xf>
    <xf numFmtId="0" fontId="23" fillId="0" borderId="0" xfId="0" applyNumberFormat="1" applyFont="1" applyAlignment="1">
      <alignment horizontal="center" vertical="center"/>
    </xf>
    <xf numFmtId="0" fontId="22" fillId="0" borderId="0" xfId="0" applyFont="1" applyAlignment="1">
      <alignment horizontal="center" vertical="center"/>
    </xf>
    <xf numFmtId="0" fontId="29" fillId="0" borderId="0" xfId="0" applyFont="1" applyFill="1" applyBorder="1" applyAlignment="1" applyProtection="1">
      <alignment horizontal="center" vertical="center"/>
      <protection locked="0"/>
    </xf>
    <xf numFmtId="177" fontId="1" fillId="0" borderId="0" xfId="0" applyNumberFormat="1"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xf>
    <xf numFmtId="0" fontId="16" fillId="0" borderId="0" xfId="0" applyFont="1" applyAlignment="1">
      <alignment horizontal="left" vertical="center"/>
    </xf>
    <xf numFmtId="0" fontId="22" fillId="0" borderId="0" xfId="0" applyFont="1" applyAlignment="1">
      <alignment vertical="center"/>
    </xf>
    <xf numFmtId="0" fontId="0" fillId="0" borderId="0" xfId="0" applyAlignment="1">
      <alignment horizontal="left"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2" xfId="0" applyBorder="1" applyAlignment="1">
      <alignment vertical="center"/>
    </xf>
    <xf numFmtId="0" fontId="25" fillId="0" borderId="0" xfId="0" applyFont="1" applyBorder="1" applyAlignment="1"/>
    <xf numFmtId="0" fontId="25" fillId="0" borderId="7" xfId="0" applyFont="1" applyBorder="1" applyAlignment="1"/>
    <xf numFmtId="0" fontId="0" fillId="0" borderId="0" xfId="0" applyBorder="1" applyAlignment="1"/>
    <xf numFmtId="181" fontId="25" fillId="0" borderId="0" xfId="0" applyNumberFormat="1" applyFont="1" applyFill="1" applyBorder="1" applyAlignment="1" applyProtection="1">
      <alignment horizontal="center" vertical="center"/>
      <protection locked="0"/>
    </xf>
    <xf numFmtId="181" fontId="25" fillId="0" borderId="0" xfId="0" applyNumberFormat="1" applyFont="1" applyBorder="1" applyAlignment="1">
      <alignment horizontal="center" vertical="center"/>
    </xf>
    <xf numFmtId="181" fontId="25" fillId="0" borderId="7" xfId="0" applyNumberFormat="1" applyFont="1" applyBorder="1" applyAlignment="1">
      <alignment horizontal="center" vertical="center"/>
    </xf>
    <xf numFmtId="0" fontId="25" fillId="0" borderId="0" xfId="0" applyFont="1" applyFill="1" applyBorder="1" applyAlignment="1" applyProtection="1">
      <alignment horizontal="right" vertical="center"/>
      <protection locked="0"/>
    </xf>
    <xf numFmtId="0" fontId="25" fillId="0" borderId="0" xfId="0" applyFont="1" applyBorder="1" applyAlignment="1">
      <alignment horizontal="right" vertical="center"/>
    </xf>
    <xf numFmtId="0" fontId="25" fillId="0" borderId="7" xfId="0" applyFont="1" applyBorder="1" applyAlignment="1">
      <alignment horizontal="right" vertical="center"/>
    </xf>
    <xf numFmtId="49" fontId="25" fillId="0" borderId="0" xfId="0" applyNumberFormat="1" applyFont="1" applyFill="1" applyBorder="1" applyAlignment="1" applyProtection="1">
      <alignment horizontal="center" vertical="center"/>
      <protection locked="0"/>
    </xf>
    <xf numFmtId="49" fontId="25" fillId="0" borderId="0" xfId="0" applyNumberFormat="1" applyFont="1" applyBorder="1" applyAlignment="1">
      <alignment horizontal="center" vertical="center"/>
    </xf>
    <xf numFmtId="49" fontId="25" fillId="0" borderId="7" xfId="0" applyNumberFormat="1" applyFont="1" applyBorder="1" applyAlignment="1">
      <alignment horizontal="center" vertical="center"/>
    </xf>
    <xf numFmtId="0" fontId="22" fillId="0" borderId="0" xfId="0" applyFont="1" applyBorder="1" applyAlignment="1"/>
    <xf numFmtId="0" fontId="23" fillId="0" borderId="0" xfId="0" applyFont="1" applyAlignment="1"/>
    <xf numFmtId="0" fontId="0" fillId="0" borderId="0" xfId="0" applyFont="1" applyAlignment="1"/>
    <xf numFmtId="0" fontId="0" fillId="0" borderId="7" xfId="0" applyFont="1" applyBorder="1" applyAlignment="1"/>
    <xf numFmtId="180" fontId="22" fillId="0" borderId="0" xfId="0" applyNumberFormat="1" applyFont="1" applyFill="1" applyBorder="1" applyAlignment="1" applyProtection="1">
      <alignment horizontal="center" vertical="center"/>
      <protection locked="0"/>
    </xf>
    <xf numFmtId="180" fontId="23" fillId="0" borderId="0" xfId="0" applyNumberFormat="1" applyFont="1" applyAlignment="1">
      <alignment horizontal="center" vertical="center"/>
    </xf>
    <xf numFmtId="0" fontId="22" fillId="0" borderId="0" xfId="0" applyFont="1" applyFill="1" applyBorder="1" applyAlignment="1" applyProtection="1">
      <alignment horizontal="left" vertical="center" indent="1"/>
      <protection locked="0"/>
    </xf>
    <xf numFmtId="0" fontId="23" fillId="0" borderId="0" xfId="0" applyFont="1" applyAlignment="1">
      <alignment horizontal="left" vertical="center" indent="1"/>
    </xf>
    <xf numFmtId="49" fontId="22" fillId="0" borderId="0" xfId="0" applyNumberFormat="1" applyFont="1" applyBorder="1" applyAlignment="1">
      <alignment horizontal="center" shrinkToFit="1"/>
    </xf>
    <xf numFmtId="49" fontId="26" fillId="0" borderId="0" xfId="0" applyNumberFormat="1" applyFont="1" applyBorder="1" applyAlignment="1">
      <alignment horizontal="center" shrinkToFit="1"/>
    </xf>
    <xf numFmtId="49" fontId="26" fillId="0" borderId="7" xfId="0" applyNumberFormat="1" applyFont="1" applyBorder="1" applyAlignment="1">
      <alignment horizontal="center" shrinkToFit="1"/>
    </xf>
    <xf numFmtId="0" fontId="0" fillId="0" borderId="4" xfId="0" applyBorder="1" applyAlignment="1">
      <alignment horizontal="left" vertical="center"/>
    </xf>
    <xf numFmtId="0" fontId="0" fillId="0" borderId="4" xfId="0" applyBorder="1" applyAlignment="1">
      <alignment vertical="center"/>
    </xf>
    <xf numFmtId="0" fontId="4" fillId="0" borderId="11" xfId="0" applyFont="1" applyFill="1" applyBorder="1" applyProtection="1">
      <alignment vertical="center"/>
      <protection locked="0"/>
    </xf>
    <xf numFmtId="0" fontId="4" fillId="0" borderId="12" xfId="0" applyFont="1" applyFill="1" applyBorder="1" applyProtection="1">
      <alignment vertical="center"/>
      <protection locked="0"/>
    </xf>
    <xf numFmtId="176" fontId="4" fillId="0" borderId="10" xfId="0" applyNumberFormat="1" applyFont="1" applyFill="1" applyBorder="1" applyAlignment="1" applyProtection="1">
      <alignment horizontal="center" vertical="center"/>
      <protection locked="0"/>
    </xf>
    <xf numFmtId="176" fontId="4" fillId="0" borderId="11"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protection locked="0"/>
    </xf>
    <xf numFmtId="0" fontId="42" fillId="0" borderId="0" xfId="0" applyFont="1" applyAlignment="1">
      <alignment horizontal="left"/>
    </xf>
    <xf numFmtId="0" fontId="42" fillId="0" borderId="7" xfId="0" applyFont="1" applyBorder="1" applyAlignment="1">
      <alignment horizontal="left"/>
    </xf>
    <xf numFmtId="0" fontId="4" fillId="0" borderId="1" xfId="0" applyFont="1" applyFill="1" applyBorder="1" applyAlignment="1" applyProtection="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176" fontId="49" fillId="0" borderId="10" xfId="0" applyNumberFormat="1" applyFont="1" applyFill="1" applyBorder="1" applyAlignment="1" applyProtection="1">
      <alignment horizontal="center" vertical="center"/>
      <protection locked="0"/>
    </xf>
    <xf numFmtId="176" fontId="49" fillId="0" borderId="11" xfId="0"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0" fillId="0" borderId="0" xfId="0" applyFont="1" applyBorder="1" applyAlignment="1">
      <alignment horizontal="left" vertical="center"/>
    </xf>
    <xf numFmtId="0" fontId="24" fillId="0" borderId="0" xfId="0" applyFont="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4" fillId="0" borderId="10" xfId="0" applyFont="1" applyFill="1" applyBorder="1" applyAlignment="1" applyProtection="1">
      <alignment horizontal="center" vertical="center"/>
      <protection locked="0"/>
    </xf>
    <xf numFmtId="0" fontId="4" fillId="0" borderId="11" xfId="0" applyFont="1" applyFill="1" applyBorder="1" applyAlignment="1" applyProtection="1">
      <alignment vertical="center" shrinkToFit="1"/>
      <protection locked="0"/>
    </xf>
    <xf numFmtId="0" fontId="4" fillId="0" borderId="12" xfId="0" applyFont="1" applyFill="1" applyBorder="1" applyAlignment="1" applyProtection="1">
      <alignment vertical="center" shrinkToFit="1"/>
      <protection locked="0"/>
    </xf>
    <xf numFmtId="49" fontId="48" fillId="0" borderId="1" xfId="0" applyNumberFormat="1" applyFont="1" applyBorder="1" applyAlignment="1">
      <alignment horizontal="center" vertical="center"/>
    </xf>
    <xf numFmtId="49" fontId="47" fillId="0" borderId="2" xfId="0" applyNumberFormat="1" applyFont="1" applyBorder="1" applyAlignment="1">
      <alignment horizontal="center" vertical="center"/>
    </xf>
    <xf numFmtId="49" fontId="19" fillId="0" borderId="2" xfId="0" applyNumberFormat="1" applyFont="1" applyBorder="1" applyAlignment="1">
      <alignment horizontal="center" vertical="center"/>
    </xf>
    <xf numFmtId="49" fontId="19" fillId="0" borderId="3"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0"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5" xfId="0" applyNumberFormat="1" applyFont="1" applyBorder="1" applyAlignment="1">
      <alignment horizontal="center" vertical="center"/>
    </xf>
    <xf numFmtId="49" fontId="47" fillId="0" borderId="6" xfId="0" applyNumberFormat="1" applyFont="1" applyBorder="1" applyAlignment="1">
      <alignment horizontal="center" vertical="center"/>
    </xf>
    <xf numFmtId="49" fontId="47" fillId="0" borderId="7"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8" xfId="0" applyNumberFormat="1" applyFont="1" applyBorder="1" applyAlignment="1">
      <alignment horizontal="center" vertical="center"/>
    </xf>
    <xf numFmtId="0" fontId="4" fillId="0" borderId="1"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textRotation="255"/>
    </xf>
    <xf numFmtId="0" fontId="4" fillId="0" borderId="4" xfId="0" applyFont="1" applyFill="1" applyBorder="1" applyAlignment="1" applyProtection="1">
      <alignment horizontal="center" vertical="center" textRotation="255"/>
    </xf>
    <xf numFmtId="0" fontId="4" fillId="0" borderId="5" xfId="0" applyFont="1" applyFill="1" applyBorder="1" applyAlignment="1" applyProtection="1">
      <alignment horizontal="center" vertical="center" textRotation="255"/>
    </xf>
    <xf numFmtId="0" fontId="4" fillId="0" borderId="6" xfId="0" applyFont="1" applyFill="1" applyBorder="1" applyAlignment="1" applyProtection="1">
      <alignment horizontal="center" vertical="center" textRotation="255"/>
    </xf>
    <xf numFmtId="0" fontId="4" fillId="0" borderId="8" xfId="0" applyFont="1" applyFill="1" applyBorder="1" applyAlignment="1" applyProtection="1">
      <alignment horizontal="center" vertical="center" textRotation="255"/>
    </xf>
    <xf numFmtId="0" fontId="20" fillId="0" borderId="1" xfId="0" applyFont="1" applyFill="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4" fillId="0" borderId="9" xfId="0" applyFont="1" applyFill="1" applyBorder="1" applyAlignment="1" applyProtection="1">
      <alignment horizontal="center" vertical="center"/>
      <protection locked="0"/>
    </xf>
    <xf numFmtId="0" fontId="50" fillId="0" borderId="2" xfId="0" applyFont="1" applyBorder="1" applyAlignment="1">
      <alignment vertical="center"/>
    </xf>
    <xf numFmtId="0" fontId="26" fillId="0" borderId="2" xfId="0" applyFont="1" applyBorder="1" applyAlignment="1">
      <alignment vertical="center"/>
    </xf>
    <xf numFmtId="0" fontId="26" fillId="0" borderId="0" xfId="0" applyFont="1" applyAlignment="1">
      <alignment vertical="center"/>
    </xf>
    <xf numFmtId="0" fontId="26" fillId="0" borderId="7" xfId="0" applyFont="1" applyBorder="1" applyAlignment="1">
      <alignment vertical="center"/>
    </xf>
    <xf numFmtId="0" fontId="0" fillId="0" borderId="7" xfId="0" applyFont="1" applyBorder="1" applyAlignment="1">
      <alignment vertical="center"/>
    </xf>
    <xf numFmtId="0" fontId="4" fillId="0" borderId="12" xfId="0" applyFont="1" applyFill="1" applyBorder="1" applyAlignment="1" applyProtection="1">
      <alignment vertical="center" textRotation="255"/>
    </xf>
    <xf numFmtId="0" fontId="4" fillId="0" borderId="9" xfId="0" applyFont="1" applyFill="1" applyBorder="1" applyAlignment="1" applyProtection="1">
      <alignment vertical="center" textRotation="255"/>
    </xf>
    <xf numFmtId="0" fontId="0" fillId="0" borderId="0" xfId="0" applyFill="1" applyBorder="1" applyAlignment="1">
      <alignment horizontal="center" vertical="center" wrapText="1"/>
    </xf>
  </cellXfs>
  <cellStyles count="3">
    <cellStyle name="桁区切り" xfId="1" builtinId="6"/>
    <cellStyle name="標準" xfId="0" builtinId="0"/>
    <cellStyle name="良い" xfId="2" builtinId="26"/>
  </cellStyles>
  <dxfs count="126">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patternType="none">
          <bgColor auto="1"/>
        </patternFill>
      </fill>
    </dxf>
    <dxf>
      <font>
        <color theme="0" tint="-0.34998626667073579"/>
      </font>
      <fill>
        <patternFill>
          <bgColor theme="0" tint="-0.14996795556505021"/>
        </patternFill>
      </fill>
    </dxf>
    <dxf>
      <font>
        <color theme="0"/>
      </font>
    </dxf>
    <dxf>
      <fill>
        <patternFill>
          <bgColor rgb="FFFFFF00"/>
        </patternFill>
      </fill>
    </dxf>
    <dxf>
      <fill>
        <patternFill>
          <bgColor rgb="FFFFFF00"/>
        </patternFill>
      </fill>
    </dxf>
    <dxf>
      <font>
        <b/>
        <i val="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patternType="none">
          <bgColor auto="1"/>
        </patternFill>
      </fill>
    </dxf>
    <dxf>
      <fill>
        <patternFill>
          <bgColor rgb="FFFFFF00"/>
        </patternFill>
      </fill>
    </dxf>
    <dxf>
      <border>
        <bottom style="thin">
          <color auto="1"/>
        </bottom>
        <vertical/>
        <horizontal/>
      </border>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55</xdr:col>
      <xdr:colOff>0</xdr:colOff>
      <xdr:row>8</xdr:row>
      <xdr:rowOff>123825</xdr:rowOff>
    </xdr:from>
    <xdr:to>
      <xdr:col>55</xdr:col>
      <xdr:colOff>0</xdr:colOff>
      <xdr:row>9</xdr:row>
      <xdr:rowOff>0</xdr:rowOff>
    </xdr:to>
    <xdr:sp macro="" textlink="">
      <xdr:nvSpPr>
        <xdr:cNvPr id="2" name="Line 1"/>
        <xdr:cNvSpPr>
          <a:spLocks noChangeShapeType="1"/>
        </xdr:cNvSpPr>
      </xdr:nvSpPr>
      <xdr:spPr bwMode="auto">
        <a:xfrm>
          <a:off x="47558325" y="2419350"/>
          <a:ext cx="0" cy="57150"/>
        </a:xfrm>
        <a:prstGeom prst="line">
          <a:avLst/>
        </a:prstGeom>
        <a:noFill/>
        <a:ln w="38100">
          <a:solidFill>
            <a:srgbClr val="FF0000"/>
          </a:solidFill>
          <a:round/>
          <a:headEnd/>
          <a:tailEnd type="triangle" w="med" len="med"/>
        </a:ln>
        <a:extLst>
          <a:ext uri="{909E8E84-426E-40DD-AFC4-6F175D3DCCD1}">
            <a14:hiddenFill xmlns:a14="http://schemas.microsoft.com/office/drawing/2010/main" xmlns="">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171450</xdr:colOff>
      <xdr:row>129</xdr:row>
      <xdr:rowOff>57150</xdr:rowOff>
    </xdr:from>
    <xdr:to>
      <xdr:col>79</xdr:col>
      <xdr:colOff>114299</xdr:colOff>
      <xdr:row>164</xdr:row>
      <xdr:rowOff>28575</xdr:rowOff>
    </xdr:to>
    <xdr:sp macro="" textlink="">
      <xdr:nvSpPr>
        <xdr:cNvPr id="4" name="正方形/長方形 3"/>
        <xdr:cNvSpPr/>
      </xdr:nvSpPr>
      <xdr:spPr>
        <a:xfrm>
          <a:off x="7981950" y="13030200"/>
          <a:ext cx="7181849" cy="9305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57149</xdr:colOff>
      <xdr:row>113</xdr:row>
      <xdr:rowOff>85724</xdr:rowOff>
    </xdr:from>
    <xdr:ext cx="1628775" cy="514351"/>
    <xdr:sp macro="" textlink="">
      <xdr:nvSpPr>
        <xdr:cNvPr id="2" name="テキスト ボックス 1"/>
        <xdr:cNvSpPr txBox="1"/>
      </xdr:nvSpPr>
      <xdr:spPr>
        <a:xfrm>
          <a:off x="5962649" y="10848974"/>
          <a:ext cx="1628775" cy="514351"/>
        </a:xfrm>
        <a:prstGeom prst="rect">
          <a:avLst/>
        </a:prstGeom>
        <a:no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000" b="1">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000" b="0">
              <a:solidFill>
                <a:schemeClr val="tx1"/>
              </a:solidFill>
              <a:effectLst/>
              <a:latin typeface="ＭＳ 明朝" panose="02020609040205080304" pitchFamily="17" charset="-128"/>
              <a:ea typeface="ＭＳ 明朝" panose="02020609040205080304" pitchFamily="17" charset="-128"/>
              <a:cs typeface="+mn-cs"/>
            </a:rPr>
            <a:t>但し、週の所定勤務</a:t>
          </a:r>
          <a:endParaRPr kumimoji="1" lang="en-US" altLang="ja-JP" sz="1000" b="0">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000" b="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000" b="0">
              <a:solidFill>
                <a:schemeClr val="tx1"/>
              </a:solidFill>
              <a:effectLst/>
              <a:latin typeface="ＭＳ 明朝" panose="02020609040205080304" pitchFamily="17" charset="-128"/>
              <a:ea typeface="ＭＳ 明朝" panose="02020609040205080304" pitchFamily="17" charset="-128"/>
              <a:cs typeface="+mn-cs"/>
            </a:rPr>
            <a:t>日数が</a:t>
          </a:r>
          <a:r>
            <a:rPr kumimoji="1" lang="ja-JP" altLang="ja-JP" sz="1000" b="0" baseline="0">
              <a:solidFill>
                <a:schemeClr val="tx1"/>
              </a:solidFill>
              <a:effectLst/>
              <a:latin typeface="ＭＳ 明朝" panose="02020609040205080304" pitchFamily="17" charset="-128"/>
              <a:ea typeface="ＭＳ 明朝" panose="02020609040205080304" pitchFamily="17" charset="-128"/>
              <a:cs typeface="+mn-cs"/>
            </a:rPr>
            <a:t>４日以下は</a:t>
          </a:r>
          <a:r>
            <a:rPr kumimoji="1" lang="ja-JP" altLang="ja-JP" sz="1000" b="1" baseline="0">
              <a:solidFill>
                <a:schemeClr val="tx1"/>
              </a:solidFill>
              <a:effectLst/>
              <a:latin typeface="ＭＳ 明朝" panose="02020609040205080304" pitchFamily="17" charset="-128"/>
              <a:ea typeface="ＭＳ 明朝" panose="02020609040205080304" pitchFamily="17" charset="-128"/>
              <a:cs typeface="+mn-cs"/>
            </a:rPr>
            <a:t>無給</a:t>
          </a:r>
          <a:endParaRPr lang="ja-JP" altLang="ja-JP" sz="1000">
            <a:effectLst/>
            <a:latin typeface="ＭＳ 明朝" panose="02020609040205080304" pitchFamily="17" charset="-128"/>
            <a:ea typeface="ＭＳ 明朝" panose="02020609040205080304" pitchFamily="17" charset="-128"/>
          </a:endParaRPr>
        </a:p>
        <a:p>
          <a:endParaRPr kumimoji="1" lang="en-US" altLang="ja-JP" sz="1050" b="0">
            <a:latin typeface="ＭＳ 明朝" panose="02020609040205080304" pitchFamily="17" charset="-128"/>
            <a:ea typeface="ＭＳ 明朝" panose="02020609040205080304"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41</xdr:col>
      <xdr:colOff>171450</xdr:colOff>
      <xdr:row>129</xdr:row>
      <xdr:rowOff>57150</xdr:rowOff>
    </xdr:from>
    <xdr:to>
      <xdr:col>79</xdr:col>
      <xdr:colOff>114299</xdr:colOff>
      <xdr:row>164</xdr:row>
      <xdr:rowOff>28575</xdr:rowOff>
    </xdr:to>
    <xdr:sp macro="" textlink="">
      <xdr:nvSpPr>
        <xdr:cNvPr id="2" name="正方形/長方形 1"/>
        <xdr:cNvSpPr/>
      </xdr:nvSpPr>
      <xdr:spPr>
        <a:xfrm>
          <a:off x="7981950" y="13030200"/>
          <a:ext cx="7181849" cy="9305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171450</xdr:colOff>
      <xdr:row>129</xdr:row>
      <xdr:rowOff>57150</xdr:rowOff>
    </xdr:from>
    <xdr:to>
      <xdr:col>79</xdr:col>
      <xdr:colOff>114299</xdr:colOff>
      <xdr:row>164</xdr:row>
      <xdr:rowOff>28575</xdr:rowOff>
    </xdr:to>
    <xdr:sp macro="" textlink="">
      <xdr:nvSpPr>
        <xdr:cNvPr id="3" name="正方形/長方形 2"/>
        <xdr:cNvSpPr/>
      </xdr:nvSpPr>
      <xdr:spPr>
        <a:xfrm>
          <a:off x="7981950" y="13030200"/>
          <a:ext cx="7181849" cy="9305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Ichiyoshi\Google%20&#12489;&#12521;&#12452;&#12502;\&#24403;&#24231;\&#24120;&#29992;\&#12497;&#12540;&#12488;&#21172;&#20685;&#32773;&#27861;&#25913;&#27491;\&#26032;&#65289;H2704&#25913;&#23450;&#38599;&#29992;&#22865;&#32004;&#26360;&#12308;&#31038;&#21729;&#65288;&#20057;&#65289;&#29992;&#123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雇用契約書社員乙用1"/>
      <sheetName val="雇用契約書社員乙用2"/>
      <sheetName val="雇用契約書社員乙用3"/>
      <sheetName val="Sheet4"/>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99FF"/>
  </sheetPr>
  <dimension ref="A1:CQ137"/>
  <sheetViews>
    <sheetView tabSelected="1" zoomScaleNormal="100" workbookViewId="0">
      <pane xSplit="4" ySplit="9" topLeftCell="E10" activePane="bottomRight" state="frozen"/>
      <selection pane="topRight" activeCell="E1" sqref="E1"/>
      <selection pane="bottomLeft" activeCell="A10" sqref="A10"/>
      <selection pane="bottomRight" activeCell="A26" sqref="A26"/>
    </sheetView>
  </sheetViews>
  <sheetFormatPr defaultRowHeight="27.75" customHeight="1"/>
  <cols>
    <col min="1" max="1" width="6.5" style="151" customWidth="1"/>
    <col min="2" max="2" width="8.25" style="154" customWidth="1"/>
    <col min="3" max="3" width="13" style="153" customWidth="1"/>
    <col min="4" max="4" width="14.125" style="154" customWidth="1"/>
    <col min="5" max="5" width="4.25" style="156" customWidth="1"/>
    <col min="6" max="6" width="18.125" style="157" bestFit="1" customWidth="1"/>
    <col min="7" max="7" width="10.625" style="152" bestFit="1" customWidth="1"/>
    <col min="8" max="8" width="26.5" style="153" customWidth="1"/>
    <col min="9" max="9" width="18.625" style="154" bestFit="1" customWidth="1"/>
    <col min="10" max="10" width="19.25" style="157" customWidth="1"/>
    <col min="11" max="11" width="12.75" style="156" customWidth="1"/>
    <col min="12" max="12" width="18.125" style="157" bestFit="1" customWidth="1"/>
    <col min="13" max="13" width="17.75" style="157" bestFit="1" customWidth="1"/>
    <col min="14" max="14" width="17.625" style="157" bestFit="1" customWidth="1"/>
    <col min="15" max="15" width="18.25" style="157" customWidth="1"/>
    <col min="16" max="16" width="16.625" style="154" customWidth="1"/>
    <col min="17" max="17" width="8.625" style="154" customWidth="1"/>
    <col min="18" max="18" width="17.625" style="154" customWidth="1"/>
    <col min="19" max="19" width="16.625" style="154" customWidth="1"/>
    <col min="20" max="20" width="16.625" style="276" customWidth="1"/>
    <col min="21" max="21" width="5.625" style="158" customWidth="1"/>
    <col min="22" max="22" width="3.625" style="158" customWidth="1"/>
    <col min="23" max="23" width="10.625" style="154" customWidth="1"/>
    <col min="24" max="24" width="13.125" style="154" customWidth="1"/>
    <col min="25" max="25" width="14.25" style="276" customWidth="1"/>
    <col min="26" max="26" width="9.625" style="154" customWidth="1"/>
    <col min="27" max="27" width="10.625" style="222" customWidth="1"/>
    <col min="28" max="28" width="10.625" style="148" customWidth="1"/>
    <col min="29" max="31" width="10.625" style="156" customWidth="1"/>
    <col min="32" max="32" width="8.5" style="159" customWidth="1"/>
    <col min="33" max="33" width="7.625" style="159" customWidth="1"/>
    <col min="34" max="34" width="7.5" style="159" customWidth="1"/>
    <col min="35" max="35" width="15.125" style="159" customWidth="1"/>
    <col min="36" max="36" width="8" style="154" customWidth="1"/>
    <col min="37" max="37" width="7.25" style="159" customWidth="1"/>
    <col min="38" max="38" width="8.25" style="154" customWidth="1"/>
    <col min="39" max="39" width="7.125" style="159" customWidth="1"/>
    <col min="40" max="40" width="8.5" style="154" customWidth="1"/>
    <col min="41" max="41" width="8.375" style="159" customWidth="1"/>
    <col min="42" max="42" width="9" style="154"/>
    <col min="43" max="43" width="8.125" style="159" customWidth="1"/>
    <col min="44" max="44" width="6.75" style="159" customWidth="1"/>
    <col min="45" max="46" width="5.5" style="156" customWidth="1"/>
    <col min="47" max="47" width="7.25" style="156" customWidth="1"/>
    <col min="48" max="48" width="6.5" style="156" customWidth="1"/>
    <col min="49" max="50" width="7.125" style="156" customWidth="1"/>
    <col min="51" max="51" width="10.375" style="156" customWidth="1"/>
    <col min="52" max="52" width="21.875" style="156" bestFit="1" customWidth="1"/>
    <col min="53" max="53" width="10.25" style="156" customWidth="1"/>
    <col min="54" max="54" width="13.625" style="160" bestFit="1" customWidth="1"/>
    <col min="55" max="55" width="9" style="148"/>
    <col min="56" max="56" width="18.375" style="161" customWidth="1"/>
    <col min="57" max="95" width="9" style="161"/>
    <col min="96" max="256" width="9" style="151"/>
    <col min="257" max="257" width="6.5" style="151" customWidth="1"/>
    <col min="258" max="258" width="8.25" style="151" customWidth="1"/>
    <col min="259" max="259" width="13" style="151" customWidth="1"/>
    <col min="260" max="260" width="14.125" style="151" customWidth="1"/>
    <col min="261" max="261" width="4.25" style="151" customWidth="1"/>
    <col min="262" max="262" width="18.125" style="151" bestFit="1" customWidth="1"/>
    <col min="263" max="263" width="10.625" style="151" bestFit="1" customWidth="1"/>
    <col min="264" max="264" width="26.5" style="151" customWidth="1"/>
    <col min="265" max="265" width="18.625" style="151" bestFit="1" customWidth="1"/>
    <col min="266" max="266" width="19.25" style="151" customWidth="1"/>
    <col min="267" max="267" width="12.75" style="151" customWidth="1"/>
    <col min="268" max="268" width="18.125" style="151" bestFit="1" customWidth="1"/>
    <col min="269" max="269" width="17.75" style="151" bestFit="1" customWidth="1"/>
    <col min="270" max="270" width="17.625" style="151" bestFit="1" customWidth="1"/>
    <col min="271" max="271" width="18.25" style="151" customWidth="1"/>
    <col min="272" max="272" width="16.625" style="151" customWidth="1"/>
    <col min="273" max="273" width="8.625" style="151" customWidth="1"/>
    <col min="274" max="274" width="17.625" style="151" customWidth="1"/>
    <col min="275" max="276" width="16.625" style="151" customWidth="1"/>
    <col min="277" max="277" width="5.625" style="151" customWidth="1"/>
    <col min="278" max="278" width="3.625" style="151" customWidth="1"/>
    <col min="279" max="279" width="10.625" style="151" customWidth="1"/>
    <col min="280" max="280" width="13.125" style="151" customWidth="1"/>
    <col min="281" max="281" width="14.25" style="151" customWidth="1"/>
    <col min="282" max="282" width="9.625" style="151" customWidth="1"/>
    <col min="283" max="287" width="10.625" style="151" customWidth="1"/>
    <col min="288" max="288" width="8.5" style="151" customWidth="1"/>
    <col min="289" max="289" width="7.625" style="151" customWidth="1"/>
    <col min="290" max="290" width="7.5" style="151" customWidth="1"/>
    <col min="291" max="291" width="15.125" style="151" customWidth="1"/>
    <col min="292" max="292" width="8" style="151" customWidth="1"/>
    <col min="293" max="293" width="7.25" style="151" customWidth="1"/>
    <col min="294" max="294" width="8.25" style="151" customWidth="1"/>
    <col min="295" max="295" width="7.125" style="151" customWidth="1"/>
    <col min="296" max="296" width="8.5" style="151" customWidth="1"/>
    <col min="297" max="297" width="8.375" style="151" customWidth="1"/>
    <col min="298" max="298" width="9" style="151"/>
    <col min="299" max="299" width="8.125" style="151" customWidth="1"/>
    <col min="300" max="300" width="6.75" style="151" customWidth="1"/>
    <col min="301" max="302" width="5.5" style="151" customWidth="1"/>
    <col min="303" max="303" width="7.25" style="151" customWidth="1"/>
    <col min="304" max="304" width="6.5" style="151" customWidth="1"/>
    <col min="305" max="306" width="7.125" style="151" customWidth="1"/>
    <col min="307" max="307" width="10.375" style="151" customWidth="1"/>
    <col min="308" max="308" width="21.875" style="151" bestFit="1" customWidth="1"/>
    <col min="309" max="309" width="10.25" style="151" customWidth="1"/>
    <col min="310" max="310" width="13.625" style="151" bestFit="1" customWidth="1"/>
    <col min="311" max="512" width="9" style="151"/>
    <col min="513" max="513" width="6.5" style="151" customWidth="1"/>
    <col min="514" max="514" width="8.25" style="151" customWidth="1"/>
    <col min="515" max="515" width="13" style="151" customWidth="1"/>
    <col min="516" max="516" width="14.125" style="151" customWidth="1"/>
    <col min="517" max="517" width="4.25" style="151" customWidth="1"/>
    <col min="518" max="518" width="18.125" style="151" bestFit="1" customWidth="1"/>
    <col min="519" max="519" width="10.625" style="151" bestFit="1" customWidth="1"/>
    <col min="520" max="520" width="26.5" style="151" customWidth="1"/>
    <col min="521" max="521" width="18.625" style="151" bestFit="1" customWidth="1"/>
    <col min="522" max="522" width="19.25" style="151" customWidth="1"/>
    <col min="523" max="523" width="12.75" style="151" customWidth="1"/>
    <col min="524" max="524" width="18.125" style="151" bestFit="1" customWidth="1"/>
    <col min="525" max="525" width="17.75" style="151" bestFit="1" customWidth="1"/>
    <col min="526" max="526" width="17.625" style="151" bestFit="1" customWidth="1"/>
    <col min="527" max="527" width="18.25" style="151" customWidth="1"/>
    <col min="528" max="528" width="16.625" style="151" customWidth="1"/>
    <col min="529" max="529" width="8.625" style="151" customWidth="1"/>
    <col min="530" max="530" width="17.625" style="151" customWidth="1"/>
    <col min="531" max="532" width="16.625" style="151" customWidth="1"/>
    <col min="533" max="533" width="5.625" style="151" customWidth="1"/>
    <col min="534" max="534" width="3.625" style="151" customWidth="1"/>
    <col min="535" max="535" width="10.625" style="151" customWidth="1"/>
    <col min="536" max="536" width="13.125" style="151" customWidth="1"/>
    <col min="537" max="537" width="14.25" style="151" customWidth="1"/>
    <col min="538" max="538" width="9.625" style="151" customWidth="1"/>
    <col min="539" max="543" width="10.625" style="151" customWidth="1"/>
    <col min="544" max="544" width="8.5" style="151" customWidth="1"/>
    <col min="545" max="545" width="7.625" style="151" customWidth="1"/>
    <col min="546" max="546" width="7.5" style="151" customWidth="1"/>
    <col min="547" max="547" width="15.125" style="151" customWidth="1"/>
    <col min="548" max="548" width="8" style="151" customWidth="1"/>
    <col min="549" max="549" width="7.25" style="151" customWidth="1"/>
    <col min="550" max="550" width="8.25" style="151" customWidth="1"/>
    <col min="551" max="551" width="7.125" style="151" customWidth="1"/>
    <col min="552" max="552" width="8.5" style="151" customWidth="1"/>
    <col min="553" max="553" width="8.375" style="151" customWidth="1"/>
    <col min="554" max="554" width="9" style="151"/>
    <col min="555" max="555" width="8.125" style="151" customWidth="1"/>
    <col min="556" max="556" width="6.75" style="151" customWidth="1"/>
    <col min="557" max="558" width="5.5" style="151" customWidth="1"/>
    <col min="559" max="559" width="7.25" style="151" customWidth="1"/>
    <col min="560" max="560" width="6.5" style="151" customWidth="1"/>
    <col min="561" max="562" width="7.125" style="151" customWidth="1"/>
    <col min="563" max="563" width="10.375" style="151" customWidth="1"/>
    <col min="564" max="564" width="21.875" style="151" bestFit="1" customWidth="1"/>
    <col min="565" max="565" width="10.25" style="151" customWidth="1"/>
    <col min="566" max="566" width="13.625" style="151" bestFit="1" customWidth="1"/>
    <col min="567" max="768" width="9" style="151"/>
    <col min="769" max="769" width="6.5" style="151" customWidth="1"/>
    <col min="770" max="770" width="8.25" style="151" customWidth="1"/>
    <col min="771" max="771" width="13" style="151" customWidth="1"/>
    <col min="772" max="772" width="14.125" style="151" customWidth="1"/>
    <col min="773" max="773" width="4.25" style="151" customWidth="1"/>
    <col min="774" max="774" width="18.125" style="151" bestFit="1" customWidth="1"/>
    <col min="775" max="775" width="10.625" style="151" bestFit="1" customWidth="1"/>
    <col min="776" max="776" width="26.5" style="151" customWidth="1"/>
    <col min="777" max="777" width="18.625" style="151" bestFit="1" customWidth="1"/>
    <col min="778" max="778" width="19.25" style="151" customWidth="1"/>
    <col min="779" max="779" width="12.75" style="151" customWidth="1"/>
    <col min="780" max="780" width="18.125" style="151" bestFit="1" customWidth="1"/>
    <col min="781" max="781" width="17.75" style="151" bestFit="1" customWidth="1"/>
    <col min="782" max="782" width="17.625" style="151" bestFit="1" customWidth="1"/>
    <col min="783" max="783" width="18.25" style="151" customWidth="1"/>
    <col min="784" max="784" width="16.625" style="151" customWidth="1"/>
    <col min="785" max="785" width="8.625" style="151" customWidth="1"/>
    <col min="786" max="786" width="17.625" style="151" customWidth="1"/>
    <col min="787" max="788" width="16.625" style="151" customWidth="1"/>
    <col min="789" max="789" width="5.625" style="151" customWidth="1"/>
    <col min="790" max="790" width="3.625" style="151" customWidth="1"/>
    <col min="791" max="791" width="10.625" style="151" customWidth="1"/>
    <col min="792" max="792" width="13.125" style="151" customWidth="1"/>
    <col min="793" max="793" width="14.25" style="151" customWidth="1"/>
    <col min="794" max="794" width="9.625" style="151" customWidth="1"/>
    <col min="795" max="799" width="10.625" style="151" customWidth="1"/>
    <col min="800" max="800" width="8.5" style="151" customWidth="1"/>
    <col min="801" max="801" width="7.625" style="151" customWidth="1"/>
    <col min="802" max="802" width="7.5" style="151" customWidth="1"/>
    <col min="803" max="803" width="15.125" style="151" customWidth="1"/>
    <col min="804" max="804" width="8" style="151" customWidth="1"/>
    <col min="805" max="805" width="7.25" style="151" customWidth="1"/>
    <col min="806" max="806" width="8.25" style="151" customWidth="1"/>
    <col min="807" max="807" width="7.125" style="151" customWidth="1"/>
    <col min="808" max="808" width="8.5" style="151" customWidth="1"/>
    <col min="809" max="809" width="8.375" style="151" customWidth="1"/>
    <col min="810" max="810" width="9" style="151"/>
    <col min="811" max="811" width="8.125" style="151" customWidth="1"/>
    <col min="812" max="812" width="6.75" style="151" customWidth="1"/>
    <col min="813" max="814" width="5.5" style="151" customWidth="1"/>
    <col min="815" max="815" width="7.25" style="151" customWidth="1"/>
    <col min="816" max="816" width="6.5" style="151" customWidth="1"/>
    <col min="817" max="818" width="7.125" style="151" customWidth="1"/>
    <col min="819" max="819" width="10.375" style="151" customWidth="1"/>
    <col min="820" max="820" width="21.875" style="151" bestFit="1" customWidth="1"/>
    <col min="821" max="821" width="10.25" style="151" customWidth="1"/>
    <col min="822" max="822" width="13.625" style="151" bestFit="1" customWidth="1"/>
    <col min="823" max="1024" width="9" style="151"/>
    <col min="1025" max="1025" width="6.5" style="151" customWidth="1"/>
    <col min="1026" max="1026" width="8.25" style="151" customWidth="1"/>
    <col min="1027" max="1027" width="13" style="151" customWidth="1"/>
    <col min="1028" max="1028" width="14.125" style="151" customWidth="1"/>
    <col min="1029" max="1029" width="4.25" style="151" customWidth="1"/>
    <col min="1030" max="1030" width="18.125" style="151" bestFit="1" customWidth="1"/>
    <col min="1031" max="1031" width="10.625" style="151" bestFit="1" customWidth="1"/>
    <col min="1032" max="1032" width="26.5" style="151" customWidth="1"/>
    <col min="1033" max="1033" width="18.625" style="151" bestFit="1" customWidth="1"/>
    <col min="1034" max="1034" width="19.25" style="151" customWidth="1"/>
    <col min="1035" max="1035" width="12.75" style="151" customWidth="1"/>
    <col min="1036" max="1036" width="18.125" style="151" bestFit="1" customWidth="1"/>
    <col min="1037" max="1037" width="17.75" style="151" bestFit="1" customWidth="1"/>
    <col min="1038" max="1038" width="17.625" style="151" bestFit="1" customWidth="1"/>
    <col min="1039" max="1039" width="18.25" style="151" customWidth="1"/>
    <col min="1040" max="1040" width="16.625" style="151" customWidth="1"/>
    <col min="1041" max="1041" width="8.625" style="151" customWidth="1"/>
    <col min="1042" max="1042" width="17.625" style="151" customWidth="1"/>
    <col min="1043" max="1044" width="16.625" style="151" customWidth="1"/>
    <col min="1045" max="1045" width="5.625" style="151" customWidth="1"/>
    <col min="1046" max="1046" width="3.625" style="151" customWidth="1"/>
    <col min="1047" max="1047" width="10.625" style="151" customWidth="1"/>
    <col min="1048" max="1048" width="13.125" style="151" customWidth="1"/>
    <col min="1049" max="1049" width="14.25" style="151" customWidth="1"/>
    <col min="1050" max="1050" width="9.625" style="151" customWidth="1"/>
    <col min="1051" max="1055" width="10.625" style="151" customWidth="1"/>
    <col min="1056" max="1056" width="8.5" style="151" customWidth="1"/>
    <col min="1057" max="1057" width="7.625" style="151" customWidth="1"/>
    <col min="1058" max="1058" width="7.5" style="151" customWidth="1"/>
    <col min="1059" max="1059" width="15.125" style="151" customWidth="1"/>
    <col min="1060" max="1060" width="8" style="151" customWidth="1"/>
    <col min="1061" max="1061" width="7.25" style="151" customWidth="1"/>
    <col min="1062" max="1062" width="8.25" style="151" customWidth="1"/>
    <col min="1063" max="1063" width="7.125" style="151" customWidth="1"/>
    <col min="1064" max="1064" width="8.5" style="151" customWidth="1"/>
    <col min="1065" max="1065" width="8.375" style="151" customWidth="1"/>
    <col min="1066" max="1066" width="9" style="151"/>
    <col min="1067" max="1067" width="8.125" style="151" customWidth="1"/>
    <col min="1068" max="1068" width="6.75" style="151" customWidth="1"/>
    <col min="1069" max="1070" width="5.5" style="151" customWidth="1"/>
    <col min="1071" max="1071" width="7.25" style="151" customWidth="1"/>
    <col min="1072" max="1072" width="6.5" style="151" customWidth="1"/>
    <col min="1073" max="1074" width="7.125" style="151" customWidth="1"/>
    <col min="1075" max="1075" width="10.375" style="151" customWidth="1"/>
    <col min="1076" max="1076" width="21.875" style="151" bestFit="1" customWidth="1"/>
    <col min="1077" max="1077" width="10.25" style="151" customWidth="1"/>
    <col min="1078" max="1078" width="13.625" style="151" bestFit="1" customWidth="1"/>
    <col min="1079" max="1280" width="9" style="151"/>
    <col min="1281" max="1281" width="6.5" style="151" customWidth="1"/>
    <col min="1282" max="1282" width="8.25" style="151" customWidth="1"/>
    <col min="1283" max="1283" width="13" style="151" customWidth="1"/>
    <col min="1284" max="1284" width="14.125" style="151" customWidth="1"/>
    <col min="1285" max="1285" width="4.25" style="151" customWidth="1"/>
    <col min="1286" max="1286" width="18.125" style="151" bestFit="1" customWidth="1"/>
    <col min="1287" max="1287" width="10.625" style="151" bestFit="1" customWidth="1"/>
    <col min="1288" max="1288" width="26.5" style="151" customWidth="1"/>
    <col min="1289" max="1289" width="18.625" style="151" bestFit="1" customWidth="1"/>
    <col min="1290" max="1290" width="19.25" style="151" customWidth="1"/>
    <col min="1291" max="1291" width="12.75" style="151" customWidth="1"/>
    <col min="1292" max="1292" width="18.125" style="151" bestFit="1" customWidth="1"/>
    <col min="1293" max="1293" width="17.75" style="151" bestFit="1" customWidth="1"/>
    <col min="1294" max="1294" width="17.625" style="151" bestFit="1" customWidth="1"/>
    <col min="1295" max="1295" width="18.25" style="151" customWidth="1"/>
    <col min="1296" max="1296" width="16.625" style="151" customWidth="1"/>
    <col min="1297" max="1297" width="8.625" style="151" customWidth="1"/>
    <col min="1298" max="1298" width="17.625" style="151" customWidth="1"/>
    <col min="1299" max="1300" width="16.625" style="151" customWidth="1"/>
    <col min="1301" max="1301" width="5.625" style="151" customWidth="1"/>
    <col min="1302" max="1302" width="3.625" style="151" customWidth="1"/>
    <col min="1303" max="1303" width="10.625" style="151" customWidth="1"/>
    <col min="1304" max="1304" width="13.125" style="151" customWidth="1"/>
    <col min="1305" max="1305" width="14.25" style="151" customWidth="1"/>
    <col min="1306" max="1306" width="9.625" style="151" customWidth="1"/>
    <col min="1307" max="1311" width="10.625" style="151" customWidth="1"/>
    <col min="1312" max="1312" width="8.5" style="151" customWidth="1"/>
    <col min="1313" max="1313" width="7.625" style="151" customWidth="1"/>
    <col min="1314" max="1314" width="7.5" style="151" customWidth="1"/>
    <col min="1315" max="1315" width="15.125" style="151" customWidth="1"/>
    <col min="1316" max="1316" width="8" style="151" customWidth="1"/>
    <col min="1317" max="1317" width="7.25" style="151" customWidth="1"/>
    <col min="1318" max="1318" width="8.25" style="151" customWidth="1"/>
    <col min="1319" max="1319" width="7.125" style="151" customWidth="1"/>
    <col min="1320" max="1320" width="8.5" style="151" customWidth="1"/>
    <col min="1321" max="1321" width="8.375" style="151" customWidth="1"/>
    <col min="1322" max="1322" width="9" style="151"/>
    <col min="1323" max="1323" width="8.125" style="151" customWidth="1"/>
    <col min="1324" max="1324" width="6.75" style="151" customWidth="1"/>
    <col min="1325" max="1326" width="5.5" style="151" customWidth="1"/>
    <col min="1327" max="1327" width="7.25" style="151" customWidth="1"/>
    <col min="1328" max="1328" width="6.5" style="151" customWidth="1"/>
    <col min="1329" max="1330" width="7.125" style="151" customWidth="1"/>
    <col min="1331" max="1331" width="10.375" style="151" customWidth="1"/>
    <col min="1332" max="1332" width="21.875" style="151" bestFit="1" customWidth="1"/>
    <col min="1333" max="1333" width="10.25" style="151" customWidth="1"/>
    <col min="1334" max="1334" width="13.625" style="151" bestFit="1" customWidth="1"/>
    <col min="1335" max="1536" width="9" style="151"/>
    <col min="1537" max="1537" width="6.5" style="151" customWidth="1"/>
    <col min="1538" max="1538" width="8.25" style="151" customWidth="1"/>
    <col min="1539" max="1539" width="13" style="151" customWidth="1"/>
    <col min="1540" max="1540" width="14.125" style="151" customWidth="1"/>
    <col min="1541" max="1541" width="4.25" style="151" customWidth="1"/>
    <col min="1542" max="1542" width="18.125" style="151" bestFit="1" customWidth="1"/>
    <col min="1543" max="1543" width="10.625" style="151" bestFit="1" customWidth="1"/>
    <col min="1544" max="1544" width="26.5" style="151" customWidth="1"/>
    <col min="1545" max="1545" width="18.625" style="151" bestFit="1" customWidth="1"/>
    <col min="1546" max="1546" width="19.25" style="151" customWidth="1"/>
    <col min="1547" max="1547" width="12.75" style="151" customWidth="1"/>
    <col min="1548" max="1548" width="18.125" style="151" bestFit="1" customWidth="1"/>
    <col min="1549" max="1549" width="17.75" style="151" bestFit="1" customWidth="1"/>
    <col min="1550" max="1550" width="17.625" style="151" bestFit="1" customWidth="1"/>
    <col min="1551" max="1551" width="18.25" style="151" customWidth="1"/>
    <col min="1552" max="1552" width="16.625" style="151" customWidth="1"/>
    <col min="1553" max="1553" width="8.625" style="151" customWidth="1"/>
    <col min="1554" max="1554" width="17.625" style="151" customWidth="1"/>
    <col min="1555" max="1556" width="16.625" style="151" customWidth="1"/>
    <col min="1557" max="1557" width="5.625" style="151" customWidth="1"/>
    <col min="1558" max="1558" width="3.625" style="151" customWidth="1"/>
    <col min="1559" max="1559" width="10.625" style="151" customWidth="1"/>
    <col min="1560" max="1560" width="13.125" style="151" customWidth="1"/>
    <col min="1561" max="1561" width="14.25" style="151" customWidth="1"/>
    <col min="1562" max="1562" width="9.625" style="151" customWidth="1"/>
    <col min="1563" max="1567" width="10.625" style="151" customWidth="1"/>
    <col min="1568" max="1568" width="8.5" style="151" customWidth="1"/>
    <col min="1569" max="1569" width="7.625" style="151" customWidth="1"/>
    <col min="1570" max="1570" width="7.5" style="151" customWidth="1"/>
    <col min="1571" max="1571" width="15.125" style="151" customWidth="1"/>
    <col min="1572" max="1572" width="8" style="151" customWidth="1"/>
    <col min="1573" max="1573" width="7.25" style="151" customWidth="1"/>
    <col min="1574" max="1574" width="8.25" style="151" customWidth="1"/>
    <col min="1575" max="1575" width="7.125" style="151" customWidth="1"/>
    <col min="1576" max="1576" width="8.5" style="151" customWidth="1"/>
    <col min="1577" max="1577" width="8.375" style="151" customWidth="1"/>
    <col min="1578" max="1578" width="9" style="151"/>
    <col min="1579" max="1579" width="8.125" style="151" customWidth="1"/>
    <col min="1580" max="1580" width="6.75" style="151" customWidth="1"/>
    <col min="1581" max="1582" width="5.5" style="151" customWidth="1"/>
    <col min="1583" max="1583" width="7.25" style="151" customWidth="1"/>
    <col min="1584" max="1584" width="6.5" style="151" customWidth="1"/>
    <col min="1585" max="1586" width="7.125" style="151" customWidth="1"/>
    <col min="1587" max="1587" width="10.375" style="151" customWidth="1"/>
    <col min="1588" max="1588" width="21.875" style="151" bestFit="1" customWidth="1"/>
    <col min="1589" max="1589" width="10.25" style="151" customWidth="1"/>
    <col min="1590" max="1590" width="13.625" style="151" bestFit="1" customWidth="1"/>
    <col min="1591" max="1792" width="9" style="151"/>
    <col min="1793" max="1793" width="6.5" style="151" customWidth="1"/>
    <col min="1794" max="1794" width="8.25" style="151" customWidth="1"/>
    <col min="1795" max="1795" width="13" style="151" customWidth="1"/>
    <col min="1796" max="1796" width="14.125" style="151" customWidth="1"/>
    <col min="1797" max="1797" width="4.25" style="151" customWidth="1"/>
    <col min="1798" max="1798" width="18.125" style="151" bestFit="1" customWidth="1"/>
    <col min="1799" max="1799" width="10.625" style="151" bestFit="1" customWidth="1"/>
    <col min="1800" max="1800" width="26.5" style="151" customWidth="1"/>
    <col min="1801" max="1801" width="18.625" style="151" bestFit="1" customWidth="1"/>
    <col min="1802" max="1802" width="19.25" style="151" customWidth="1"/>
    <col min="1803" max="1803" width="12.75" style="151" customWidth="1"/>
    <col min="1804" max="1804" width="18.125" style="151" bestFit="1" customWidth="1"/>
    <col min="1805" max="1805" width="17.75" style="151" bestFit="1" customWidth="1"/>
    <col min="1806" max="1806" width="17.625" style="151" bestFit="1" customWidth="1"/>
    <col min="1807" max="1807" width="18.25" style="151" customWidth="1"/>
    <col min="1808" max="1808" width="16.625" style="151" customWidth="1"/>
    <col min="1809" max="1809" width="8.625" style="151" customWidth="1"/>
    <col min="1810" max="1810" width="17.625" style="151" customWidth="1"/>
    <col min="1811" max="1812" width="16.625" style="151" customWidth="1"/>
    <col min="1813" max="1813" width="5.625" style="151" customWidth="1"/>
    <col min="1814" max="1814" width="3.625" style="151" customWidth="1"/>
    <col min="1815" max="1815" width="10.625" style="151" customWidth="1"/>
    <col min="1816" max="1816" width="13.125" style="151" customWidth="1"/>
    <col min="1817" max="1817" width="14.25" style="151" customWidth="1"/>
    <col min="1818" max="1818" width="9.625" style="151" customWidth="1"/>
    <col min="1819" max="1823" width="10.625" style="151" customWidth="1"/>
    <col min="1824" max="1824" width="8.5" style="151" customWidth="1"/>
    <col min="1825" max="1825" width="7.625" style="151" customWidth="1"/>
    <col min="1826" max="1826" width="7.5" style="151" customWidth="1"/>
    <col min="1827" max="1827" width="15.125" style="151" customWidth="1"/>
    <col min="1828" max="1828" width="8" style="151" customWidth="1"/>
    <col min="1829" max="1829" width="7.25" style="151" customWidth="1"/>
    <col min="1830" max="1830" width="8.25" style="151" customWidth="1"/>
    <col min="1831" max="1831" width="7.125" style="151" customWidth="1"/>
    <col min="1832" max="1832" width="8.5" style="151" customWidth="1"/>
    <col min="1833" max="1833" width="8.375" style="151" customWidth="1"/>
    <col min="1834" max="1834" width="9" style="151"/>
    <col min="1835" max="1835" width="8.125" style="151" customWidth="1"/>
    <col min="1836" max="1836" width="6.75" style="151" customWidth="1"/>
    <col min="1837" max="1838" width="5.5" style="151" customWidth="1"/>
    <col min="1839" max="1839" width="7.25" style="151" customWidth="1"/>
    <col min="1840" max="1840" width="6.5" style="151" customWidth="1"/>
    <col min="1841" max="1842" width="7.125" style="151" customWidth="1"/>
    <col min="1843" max="1843" width="10.375" style="151" customWidth="1"/>
    <col min="1844" max="1844" width="21.875" style="151" bestFit="1" customWidth="1"/>
    <col min="1845" max="1845" width="10.25" style="151" customWidth="1"/>
    <col min="1846" max="1846" width="13.625" style="151" bestFit="1" customWidth="1"/>
    <col min="1847" max="2048" width="9" style="151"/>
    <col min="2049" max="2049" width="6.5" style="151" customWidth="1"/>
    <col min="2050" max="2050" width="8.25" style="151" customWidth="1"/>
    <col min="2051" max="2051" width="13" style="151" customWidth="1"/>
    <col min="2052" max="2052" width="14.125" style="151" customWidth="1"/>
    <col min="2053" max="2053" width="4.25" style="151" customWidth="1"/>
    <col min="2054" max="2054" width="18.125" style="151" bestFit="1" customWidth="1"/>
    <col min="2055" max="2055" width="10.625" style="151" bestFit="1" customWidth="1"/>
    <col min="2056" max="2056" width="26.5" style="151" customWidth="1"/>
    <col min="2057" max="2057" width="18.625" style="151" bestFit="1" customWidth="1"/>
    <col min="2058" max="2058" width="19.25" style="151" customWidth="1"/>
    <col min="2059" max="2059" width="12.75" style="151" customWidth="1"/>
    <col min="2060" max="2060" width="18.125" style="151" bestFit="1" customWidth="1"/>
    <col min="2061" max="2061" width="17.75" style="151" bestFit="1" customWidth="1"/>
    <col min="2062" max="2062" width="17.625" style="151" bestFit="1" customWidth="1"/>
    <col min="2063" max="2063" width="18.25" style="151" customWidth="1"/>
    <col min="2064" max="2064" width="16.625" style="151" customWidth="1"/>
    <col min="2065" max="2065" width="8.625" style="151" customWidth="1"/>
    <col min="2066" max="2066" width="17.625" style="151" customWidth="1"/>
    <col min="2067" max="2068" width="16.625" style="151" customWidth="1"/>
    <col min="2069" max="2069" width="5.625" style="151" customWidth="1"/>
    <col min="2070" max="2070" width="3.625" style="151" customWidth="1"/>
    <col min="2071" max="2071" width="10.625" style="151" customWidth="1"/>
    <col min="2072" max="2072" width="13.125" style="151" customWidth="1"/>
    <col min="2073" max="2073" width="14.25" style="151" customWidth="1"/>
    <col min="2074" max="2074" width="9.625" style="151" customWidth="1"/>
    <col min="2075" max="2079" width="10.625" style="151" customWidth="1"/>
    <col min="2080" max="2080" width="8.5" style="151" customWidth="1"/>
    <col min="2081" max="2081" width="7.625" style="151" customWidth="1"/>
    <col min="2082" max="2082" width="7.5" style="151" customWidth="1"/>
    <col min="2083" max="2083" width="15.125" style="151" customWidth="1"/>
    <col min="2084" max="2084" width="8" style="151" customWidth="1"/>
    <col min="2085" max="2085" width="7.25" style="151" customWidth="1"/>
    <col min="2086" max="2086" width="8.25" style="151" customWidth="1"/>
    <col min="2087" max="2087" width="7.125" style="151" customWidth="1"/>
    <col min="2088" max="2088" width="8.5" style="151" customWidth="1"/>
    <col min="2089" max="2089" width="8.375" style="151" customWidth="1"/>
    <col min="2090" max="2090" width="9" style="151"/>
    <col min="2091" max="2091" width="8.125" style="151" customWidth="1"/>
    <col min="2092" max="2092" width="6.75" style="151" customWidth="1"/>
    <col min="2093" max="2094" width="5.5" style="151" customWidth="1"/>
    <col min="2095" max="2095" width="7.25" style="151" customWidth="1"/>
    <col min="2096" max="2096" width="6.5" style="151" customWidth="1"/>
    <col min="2097" max="2098" width="7.125" style="151" customWidth="1"/>
    <col min="2099" max="2099" width="10.375" style="151" customWidth="1"/>
    <col min="2100" max="2100" width="21.875" style="151" bestFit="1" customWidth="1"/>
    <col min="2101" max="2101" width="10.25" style="151" customWidth="1"/>
    <col min="2102" max="2102" width="13.625" style="151" bestFit="1" customWidth="1"/>
    <col min="2103" max="2304" width="9" style="151"/>
    <col min="2305" max="2305" width="6.5" style="151" customWidth="1"/>
    <col min="2306" max="2306" width="8.25" style="151" customWidth="1"/>
    <col min="2307" max="2307" width="13" style="151" customWidth="1"/>
    <col min="2308" max="2308" width="14.125" style="151" customWidth="1"/>
    <col min="2309" max="2309" width="4.25" style="151" customWidth="1"/>
    <col min="2310" max="2310" width="18.125" style="151" bestFit="1" customWidth="1"/>
    <col min="2311" max="2311" width="10.625" style="151" bestFit="1" customWidth="1"/>
    <col min="2312" max="2312" width="26.5" style="151" customWidth="1"/>
    <col min="2313" max="2313" width="18.625" style="151" bestFit="1" customWidth="1"/>
    <col min="2314" max="2314" width="19.25" style="151" customWidth="1"/>
    <col min="2315" max="2315" width="12.75" style="151" customWidth="1"/>
    <col min="2316" max="2316" width="18.125" style="151" bestFit="1" customWidth="1"/>
    <col min="2317" max="2317" width="17.75" style="151" bestFit="1" customWidth="1"/>
    <col min="2318" max="2318" width="17.625" style="151" bestFit="1" customWidth="1"/>
    <col min="2319" max="2319" width="18.25" style="151" customWidth="1"/>
    <col min="2320" max="2320" width="16.625" style="151" customWidth="1"/>
    <col min="2321" max="2321" width="8.625" style="151" customWidth="1"/>
    <col min="2322" max="2322" width="17.625" style="151" customWidth="1"/>
    <col min="2323" max="2324" width="16.625" style="151" customWidth="1"/>
    <col min="2325" max="2325" width="5.625" style="151" customWidth="1"/>
    <col min="2326" max="2326" width="3.625" style="151" customWidth="1"/>
    <col min="2327" max="2327" width="10.625" style="151" customWidth="1"/>
    <col min="2328" max="2328" width="13.125" style="151" customWidth="1"/>
    <col min="2329" max="2329" width="14.25" style="151" customWidth="1"/>
    <col min="2330" max="2330" width="9.625" style="151" customWidth="1"/>
    <col min="2331" max="2335" width="10.625" style="151" customWidth="1"/>
    <col min="2336" max="2336" width="8.5" style="151" customWidth="1"/>
    <col min="2337" max="2337" width="7.625" style="151" customWidth="1"/>
    <col min="2338" max="2338" width="7.5" style="151" customWidth="1"/>
    <col min="2339" max="2339" width="15.125" style="151" customWidth="1"/>
    <col min="2340" max="2340" width="8" style="151" customWidth="1"/>
    <col min="2341" max="2341" width="7.25" style="151" customWidth="1"/>
    <col min="2342" max="2342" width="8.25" style="151" customWidth="1"/>
    <col min="2343" max="2343" width="7.125" style="151" customWidth="1"/>
    <col min="2344" max="2344" width="8.5" style="151" customWidth="1"/>
    <col min="2345" max="2345" width="8.375" style="151" customWidth="1"/>
    <col min="2346" max="2346" width="9" style="151"/>
    <col min="2347" max="2347" width="8.125" style="151" customWidth="1"/>
    <col min="2348" max="2348" width="6.75" style="151" customWidth="1"/>
    <col min="2349" max="2350" width="5.5" style="151" customWidth="1"/>
    <col min="2351" max="2351" width="7.25" style="151" customWidth="1"/>
    <col min="2352" max="2352" width="6.5" style="151" customWidth="1"/>
    <col min="2353" max="2354" width="7.125" style="151" customWidth="1"/>
    <col min="2355" max="2355" width="10.375" style="151" customWidth="1"/>
    <col min="2356" max="2356" width="21.875" style="151" bestFit="1" customWidth="1"/>
    <col min="2357" max="2357" width="10.25" style="151" customWidth="1"/>
    <col min="2358" max="2358" width="13.625" style="151" bestFit="1" customWidth="1"/>
    <col min="2359" max="2560" width="9" style="151"/>
    <col min="2561" max="2561" width="6.5" style="151" customWidth="1"/>
    <col min="2562" max="2562" width="8.25" style="151" customWidth="1"/>
    <col min="2563" max="2563" width="13" style="151" customWidth="1"/>
    <col min="2564" max="2564" width="14.125" style="151" customWidth="1"/>
    <col min="2565" max="2565" width="4.25" style="151" customWidth="1"/>
    <col min="2566" max="2566" width="18.125" style="151" bestFit="1" customWidth="1"/>
    <col min="2567" max="2567" width="10.625" style="151" bestFit="1" customWidth="1"/>
    <col min="2568" max="2568" width="26.5" style="151" customWidth="1"/>
    <col min="2569" max="2569" width="18.625" style="151" bestFit="1" customWidth="1"/>
    <col min="2570" max="2570" width="19.25" style="151" customWidth="1"/>
    <col min="2571" max="2571" width="12.75" style="151" customWidth="1"/>
    <col min="2572" max="2572" width="18.125" style="151" bestFit="1" customWidth="1"/>
    <col min="2573" max="2573" width="17.75" style="151" bestFit="1" customWidth="1"/>
    <col min="2574" max="2574" width="17.625" style="151" bestFit="1" customWidth="1"/>
    <col min="2575" max="2575" width="18.25" style="151" customWidth="1"/>
    <col min="2576" max="2576" width="16.625" style="151" customWidth="1"/>
    <col min="2577" max="2577" width="8.625" style="151" customWidth="1"/>
    <col min="2578" max="2578" width="17.625" style="151" customWidth="1"/>
    <col min="2579" max="2580" width="16.625" style="151" customWidth="1"/>
    <col min="2581" max="2581" width="5.625" style="151" customWidth="1"/>
    <col min="2582" max="2582" width="3.625" style="151" customWidth="1"/>
    <col min="2583" max="2583" width="10.625" style="151" customWidth="1"/>
    <col min="2584" max="2584" width="13.125" style="151" customWidth="1"/>
    <col min="2585" max="2585" width="14.25" style="151" customWidth="1"/>
    <col min="2586" max="2586" width="9.625" style="151" customWidth="1"/>
    <col min="2587" max="2591" width="10.625" style="151" customWidth="1"/>
    <col min="2592" max="2592" width="8.5" style="151" customWidth="1"/>
    <col min="2593" max="2593" width="7.625" style="151" customWidth="1"/>
    <col min="2594" max="2594" width="7.5" style="151" customWidth="1"/>
    <col min="2595" max="2595" width="15.125" style="151" customWidth="1"/>
    <col min="2596" max="2596" width="8" style="151" customWidth="1"/>
    <col min="2597" max="2597" width="7.25" style="151" customWidth="1"/>
    <col min="2598" max="2598" width="8.25" style="151" customWidth="1"/>
    <col min="2599" max="2599" width="7.125" style="151" customWidth="1"/>
    <col min="2600" max="2600" width="8.5" style="151" customWidth="1"/>
    <col min="2601" max="2601" width="8.375" style="151" customWidth="1"/>
    <col min="2602" max="2602" width="9" style="151"/>
    <col min="2603" max="2603" width="8.125" style="151" customWidth="1"/>
    <col min="2604" max="2604" width="6.75" style="151" customWidth="1"/>
    <col min="2605" max="2606" width="5.5" style="151" customWidth="1"/>
    <col min="2607" max="2607" width="7.25" style="151" customWidth="1"/>
    <col min="2608" max="2608" width="6.5" style="151" customWidth="1"/>
    <col min="2609" max="2610" width="7.125" style="151" customWidth="1"/>
    <col min="2611" max="2611" width="10.375" style="151" customWidth="1"/>
    <col min="2612" max="2612" width="21.875" style="151" bestFit="1" customWidth="1"/>
    <col min="2613" max="2613" width="10.25" style="151" customWidth="1"/>
    <col min="2614" max="2614" width="13.625" style="151" bestFit="1" customWidth="1"/>
    <col min="2615" max="2816" width="9" style="151"/>
    <col min="2817" max="2817" width="6.5" style="151" customWidth="1"/>
    <col min="2818" max="2818" width="8.25" style="151" customWidth="1"/>
    <col min="2819" max="2819" width="13" style="151" customWidth="1"/>
    <col min="2820" max="2820" width="14.125" style="151" customWidth="1"/>
    <col min="2821" max="2821" width="4.25" style="151" customWidth="1"/>
    <col min="2822" max="2822" width="18.125" style="151" bestFit="1" customWidth="1"/>
    <col min="2823" max="2823" width="10.625" style="151" bestFit="1" customWidth="1"/>
    <col min="2824" max="2824" width="26.5" style="151" customWidth="1"/>
    <col min="2825" max="2825" width="18.625" style="151" bestFit="1" customWidth="1"/>
    <col min="2826" max="2826" width="19.25" style="151" customWidth="1"/>
    <col min="2827" max="2827" width="12.75" style="151" customWidth="1"/>
    <col min="2828" max="2828" width="18.125" style="151" bestFit="1" customWidth="1"/>
    <col min="2829" max="2829" width="17.75" style="151" bestFit="1" customWidth="1"/>
    <col min="2830" max="2830" width="17.625" style="151" bestFit="1" customWidth="1"/>
    <col min="2831" max="2831" width="18.25" style="151" customWidth="1"/>
    <col min="2832" max="2832" width="16.625" style="151" customWidth="1"/>
    <col min="2833" max="2833" width="8.625" style="151" customWidth="1"/>
    <col min="2834" max="2834" width="17.625" style="151" customWidth="1"/>
    <col min="2835" max="2836" width="16.625" style="151" customWidth="1"/>
    <col min="2837" max="2837" width="5.625" style="151" customWidth="1"/>
    <col min="2838" max="2838" width="3.625" style="151" customWidth="1"/>
    <col min="2839" max="2839" width="10.625" style="151" customWidth="1"/>
    <col min="2840" max="2840" width="13.125" style="151" customWidth="1"/>
    <col min="2841" max="2841" width="14.25" style="151" customWidth="1"/>
    <col min="2842" max="2842" width="9.625" style="151" customWidth="1"/>
    <col min="2843" max="2847" width="10.625" style="151" customWidth="1"/>
    <col min="2848" max="2848" width="8.5" style="151" customWidth="1"/>
    <col min="2849" max="2849" width="7.625" style="151" customWidth="1"/>
    <col min="2850" max="2850" width="7.5" style="151" customWidth="1"/>
    <col min="2851" max="2851" width="15.125" style="151" customWidth="1"/>
    <col min="2852" max="2852" width="8" style="151" customWidth="1"/>
    <col min="2853" max="2853" width="7.25" style="151" customWidth="1"/>
    <col min="2854" max="2854" width="8.25" style="151" customWidth="1"/>
    <col min="2855" max="2855" width="7.125" style="151" customWidth="1"/>
    <col min="2856" max="2856" width="8.5" style="151" customWidth="1"/>
    <col min="2857" max="2857" width="8.375" style="151" customWidth="1"/>
    <col min="2858" max="2858" width="9" style="151"/>
    <col min="2859" max="2859" width="8.125" style="151" customWidth="1"/>
    <col min="2860" max="2860" width="6.75" style="151" customWidth="1"/>
    <col min="2861" max="2862" width="5.5" style="151" customWidth="1"/>
    <col min="2863" max="2863" width="7.25" style="151" customWidth="1"/>
    <col min="2864" max="2864" width="6.5" style="151" customWidth="1"/>
    <col min="2865" max="2866" width="7.125" style="151" customWidth="1"/>
    <col min="2867" max="2867" width="10.375" style="151" customWidth="1"/>
    <col min="2868" max="2868" width="21.875" style="151" bestFit="1" customWidth="1"/>
    <col min="2869" max="2869" width="10.25" style="151" customWidth="1"/>
    <col min="2870" max="2870" width="13.625" style="151" bestFit="1" customWidth="1"/>
    <col min="2871" max="3072" width="9" style="151"/>
    <col min="3073" max="3073" width="6.5" style="151" customWidth="1"/>
    <col min="3074" max="3074" width="8.25" style="151" customWidth="1"/>
    <col min="3075" max="3075" width="13" style="151" customWidth="1"/>
    <col min="3076" max="3076" width="14.125" style="151" customWidth="1"/>
    <col min="3077" max="3077" width="4.25" style="151" customWidth="1"/>
    <col min="3078" max="3078" width="18.125" style="151" bestFit="1" customWidth="1"/>
    <col min="3079" max="3079" width="10.625" style="151" bestFit="1" customWidth="1"/>
    <col min="3080" max="3080" width="26.5" style="151" customWidth="1"/>
    <col min="3081" max="3081" width="18.625" style="151" bestFit="1" customWidth="1"/>
    <col min="3082" max="3082" width="19.25" style="151" customWidth="1"/>
    <col min="3083" max="3083" width="12.75" style="151" customWidth="1"/>
    <col min="3084" max="3084" width="18.125" style="151" bestFit="1" customWidth="1"/>
    <col min="3085" max="3085" width="17.75" style="151" bestFit="1" customWidth="1"/>
    <col min="3086" max="3086" width="17.625" style="151" bestFit="1" customWidth="1"/>
    <col min="3087" max="3087" width="18.25" style="151" customWidth="1"/>
    <col min="3088" max="3088" width="16.625" style="151" customWidth="1"/>
    <col min="3089" max="3089" width="8.625" style="151" customWidth="1"/>
    <col min="3090" max="3090" width="17.625" style="151" customWidth="1"/>
    <col min="3091" max="3092" width="16.625" style="151" customWidth="1"/>
    <col min="3093" max="3093" width="5.625" style="151" customWidth="1"/>
    <col min="3094" max="3094" width="3.625" style="151" customWidth="1"/>
    <col min="3095" max="3095" width="10.625" style="151" customWidth="1"/>
    <col min="3096" max="3096" width="13.125" style="151" customWidth="1"/>
    <col min="3097" max="3097" width="14.25" style="151" customWidth="1"/>
    <col min="3098" max="3098" width="9.625" style="151" customWidth="1"/>
    <col min="3099" max="3103" width="10.625" style="151" customWidth="1"/>
    <col min="3104" max="3104" width="8.5" style="151" customWidth="1"/>
    <col min="3105" max="3105" width="7.625" style="151" customWidth="1"/>
    <col min="3106" max="3106" width="7.5" style="151" customWidth="1"/>
    <col min="3107" max="3107" width="15.125" style="151" customWidth="1"/>
    <col min="3108" max="3108" width="8" style="151" customWidth="1"/>
    <col min="3109" max="3109" width="7.25" style="151" customWidth="1"/>
    <col min="3110" max="3110" width="8.25" style="151" customWidth="1"/>
    <col min="3111" max="3111" width="7.125" style="151" customWidth="1"/>
    <col min="3112" max="3112" width="8.5" style="151" customWidth="1"/>
    <col min="3113" max="3113" width="8.375" style="151" customWidth="1"/>
    <col min="3114" max="3114" width="9" style="151"/>
    <col min="3115" max="3115" width="8.125" style="151" customWidth="1"/>
    <col min="3116" max="3116" width="6.75" style="151" customWidth="1"/>
    <col min="3117" max="3118" width="5.5" style="151" customWidth="1"/>
    <col min="3119" max="3119" width="7.25" style="151" customWidth="1"/>
    <col min="3120" max="3120" width="6.5" style="151" customWidth="1"/>
    <col min="3121" max="3122" width="7.125" style="151" customWidth="1"/>
    <col min="3123" max="3123" width="10.375" style="151" customWidth="1"/>
    <col min="3124" max="3124" width="21.875" style="151" bestFit="1" customWidth="1"/>
    <col min="3125" max="3125" width="10.25" style="151" customWidth="1"/>
    <col min="3126" max="3126" width="13.625" style="151" bestFit="1" customWidth="1"/>
    <col min="3127" max="3328" width="9" style="151"/>
    <col min="3329" max="3329" width="6.5" style="151" customWidth="1"/>
    <col min="3330" max="3330" width="8.25" style="151" customWidth="1"/>
    <col min="3331" max="3331" width="13" style="151" customWidth="1"/>
    <col min="3332" max="3332" width="14.125" style="151" customWidth="1"/>
    <col min="3333" max="3333" width="4.25" style="151" customWidth="1"/>
    <col min="3334" max="3334" width="18.125" style="151" bestFit="1" customWidth="1"/>
    <col min="3335" max="3335" width="10.625" style="151" bestFit="1" customWidth="1"/>
    <col min="3336" max="3336" width="26.5" style="151" customWidth="1"/>
    <col min="3337" max="3337" width="18.625" style="151" bestFit="1" customWidth="1"/>
    <col min="3338" max="3338" width="19.25" style="151" customWidth="1"/>
    <col min="3339" max="3339" width="12.75" style="151" customWidth="1"/>
    <col min="3340" max="3340" width="18.125" style="151" bestFit="1" customWidth="1"/>
    <col min="3341" max="3341" width="17.75" style="151" bestFit="1" customWidth="1"/>
    <col min="3342" max="3342" width="17.625" style="151" bestFit="1" customWidth="1"/>
    <col min="3343" max="3343" width="18.25" style="151" customWidth="1"/>
    <col min="3344" max="3344" width="16.625" style="151" customWidth="1"/>
    <col min="3345" max="3345" width="8.625" style="151" customWidth="1"/>
    <col min="3346" max="3346" width="17.625" style="151" customWidth="1"/>
    <col min="3347" max="3348" width="16.625" style="151" customWidth="1"/>
    <col min="3349" max="3349" width="5.625" style="151" customWidth="1"/>
    <col min="3350" max="3350" width="3.625" style="151" customWidth="1"/>
    <col min="3351" max="3351" width="10.625" style="151" customWidth="1"/>
    <col min="3352" max="3352" width="13.125" style="151" customWidth="1"/>
    <col min="3353" max="3353" width="14.25" style="151" customWidth="1"/>
    <col min="3354" max="3354" width="9.625" style="151" customWidth="1"/>
    <col min="3355" max="3359" width="10.625" style="151" customWidth="1"/>
    <col min="3360" max="3360" width="8.5" style="151" customWidth="1"/>
    <col min="3361" max="3361" width="7.625" style="151" customWidth="1"/>
    <col min="3362" max="3362" width="7.5" style="151" customWidth="1"/>
    <col min="3363" max="3363" width="15.125" style="151" customWidth="1"/>
    <col min="3364" max="3364" width="8" style="151" customWidth="1"/>
    <col min="3365" max="3365" width="7.25" style="151" customWidth="1"/>
    <col min="3366" max="3366" width="8.25" style="151" customWidth="1"/>
    <col min="3367" max="3367" width="7.125" style="151" customWidth="1"/>
    <col min="3368" max="3368" width="8.5" style="151" customWidth="1"/>
    <col min="3369" max="3369" width="8.375" style="151" customWidth="1"/>
    <col min="3370" max="3370" width="9" style="151"/>
    <col min="3371" max="3371" width="8.125" style="151" customWidth="1"/>
    <col min="3372" max="3372" width="6.75" style="151" customWidth="1"/>
    <col min="3373" max="3374" width="5.5" style="151" customWidth="1"/>
    <col min="3375" max="3375" width="7.25" style="151" customWidth="1"/>
    <col min="3376" max="3376" width="6.5" style="151" customWidth="1"/>
    <col min="3377" max="3378" width="7.125" style="151" customWidth="1"/>
    <col min="3379" max="3379" width="10.375" style="151" customWidth="1"/>
    <col min="3380" max="3380" width="21.875" style="151" bestFit="1" customWidth="1"/>
    <col min="3381" max="3381" width="10.25" style="151" customWidth="1"/>
    <col min="3382" max="3382" width="13.625" style="151" bestFit="1" customWidth="1"/>
    <col min="3383" max="3584" width="9" style="151"/>
    <col min="3585" max="3585" width="6.5" style="151" customWidth="1"/>
    <col min="3586" max="3586" width="8.25" style="151" customWidth="1"/>
    <col min="3587" max="3587" width="13" style="151" customWidth="1"/>
    <col min="3588" max="3588" width="14.125" style="151" customWidth="1"/>
    <col min="3589" max="3589" width="4.25" style="151" customWidth="1"/>
    <col min="3590" max="3590" width="18.125" style="151" bestFit="1" customWidth="1"/>
    <col min="3591" max="3591" width="10.625" style="151" bestFit="1" customWidth="1"/>
    <col min="3592" max="3592" width="26.5" style="151" customWidth="1"/>
    <col min="3593" max="3593" width="18.625" style="151" bestFit="1" customWidth="1"/>
    <col min="3594" max="3594" width="19.25" style="151" customWidth="1"/>
    <col min="3595" max="3595" width="12.75" style="151" customWidth="1"/>
    <col min="3596" max="3596" width="18.125" style="151" bestFit="1" customWidth="1"/>
    <col min="3597" max="3597" width="17.75" style="151" bestFit="1" customWidth="1"/>
    <col min="3598" max="3598" width="17.625" style="151" bestFit="1" customWidth="1"/>
    <col min="3599" max="3599" width="18.25" style="151" customWidth="1"/>
    <col min="3600" max="3600" width="16.625" style="151" customWidth="1"/>
    <col min="3601" max="3601" width="8.625" style="151" customWidth="1"/>
    <col min="3602" max="3602" width="17.625" style="151" customWidth="1"/>
    <col min="3603" max="3604" width="16.625" style="151" customWidth="1"/>
    <col min="3605" max="3605" width="5.625" style="151" customWidth="1"/>
    <col min="3606" max="3606" width="3.625" style="151" customWidth="1"/>
    <col min="3607" max="3607" width="10.625" style="151" customWidth="1"/>
    <col min="3608" max="3608" width="13.125" style="151" customWidth="1"/>
    <col min="3609" max="3609" width="14.25" style="151" customWidth="1"/>
    <col min="3610" max="3610" width="9.625" style="151" customWidth="1"/>
    <col min="3611" max="3615" width="10.625" style="151" customWidth="1"/>
    <col min="3616" max="3616" width="8.5" style="151" customWidth="1"/>
    <col min="3617" max="3617" width="7.625" style="151" customWidth="1"/>
    <col min="3618" max="3618" width="7.5" style="151" customWidth="1"/>
    <col min="3619" max="3619" width="15.125" style="151" customWidth="1"/>
    <col min="3620" max="3620" width="8" style="151" customWidth="1"/>
    <col min="3621" max="3621" width="7.25" style="151" customWidth="1"/>
    <col min="3622" max="3622" width="8.25" style="151" customWidth="1"/>
    <col min="3623" max="3623" width="7.125" style="151" customWidth="1"/>
    <col min="3624" max="3624" width="8.5" style="151" customWidth="1"/>
    <col min="3625" max="3625" width="8.375" style="151" customWidth="1"/>
    <col min="3626" max="3626" width="9" style="151"/>
    <col min="3627" max="3627" width="8.125" style="151" customWidth="1"/>
    <col min="3628" max="3628" width="6.75" style="151" customWidth="1"/>
    <col min="3629" max="3630" width="5.5" style="151" customWidth="1"/>
    <col min="3631" max="3631" width="7.25" style="151" customWidth="1"/>
    <col min="3632" max="3632" width="6.5" style="151" customWidth="1"/>
    <col min="3633" max="3634" width="7.125" style="151" customWidth="1"/>
    <col min="3635" max="3635" width="10.375" style="151" customWidth="1"/>
    <col min="3636" max="3636" width="21.875" style="151" bestFit="1" customWidth="1"/>
    <col min="3637" max="3637" width="10.25" style="151" customWidth="1"/>
    <col min="3638" max="3638" width="13.625" style="151" bestFit="1" customWidth="1"/>
    <col min="3639" max="3840" width="9" style="151"/>
    <col min="3841" max="3841" width="6.5" style="151" customWidth="1"/>
    <col min="3842" max="3842" width="8.25" style="151" customWidth="1"/>
    <col min="3843" max="3843" width="13" style="151" customWidth="1"/>
    <col min="3844" max="3844" width="14.125" style="151" customWidth="1"/>
    <col min="3845" max="3845" width="4.25" style="151" customWidth="1"/>
    <col min="3846" max="3846" width="18.125" style="151" bestFit="1" customWidth="1"/>
    <col min="3847" max="3847" width="10.625" style="151" bestFit="1" customWidth="1"/>
    <col min="3848" max="3848" width="26.5" style="151" customWidth="1"/>
    <col min="3849" max="3849" width="18.625" style="151" bestFit="1" customWidth="1"/>
    <col min="3850" max="3850" width="19.25" style="151" customWidth="1"/>
    <col min="3851" max="3851" width="12.75" style="151" customWidth="1"/>
    <col min="3852" max="3852" width="18.125" style="151" bestFit="1" customWidth="1"/>
    <col min="3853" max="3853" width="17.75" style="151" bestFit="1" customWidth="1"/>
    <col min="3854" max="3854" width="17.625" style="151" bestFit="1" customWidth="1"/>
    <col min="3855" max="3855" width="18.25" style="151" customWidth="1"/>
    <col min="3856" max="3856" width="16.625" style="151" customWidth="1"/>
    <col min="3857" max="3857" width="8.625" style="151" customWidth="1"/>
    <col min="3858" max="3858" width="17.625" style="151" customWidth="1"/>
    <col min="3859" max="3860" width="16.625" style="151" customWidth="1"/>
    <col min="3861" max="3861" width="5.625" style="151" customWidth="1"/>
    <col min="3862" max="3862" width="3.625" style="151" customWidth="1"/>
    <col min="3863" max="3863" width="10.625" style="151" customWidth="1"/>
    <col min="3864" max="3864" width="13.125" style="151" customWidth="1"/>
    <col min="3865" max="3865" width="14.25" style="151" customWidth="1"/>
    <col min="3866" max="3866" width="9.625" style="151" customWidth="1"/>
    <col min="3867" max="3871" width="10.625" style="151" customWidth="1"/>
    <col min="3872" max="3872" width="8.5" style="151" customWidth="1"/>
    <col min="3873" max="3873" width="7.625" style="151" customWidth="1"/>
    <col min="3874" max="3874" width="7.5" style="151" customWidth="1"/>
    <col min="3875" max="3875" width="15.125" style="151" customWidth="1"/>
    <col min="3876" max="3876" width="8" style="151" customWidth="1"/>
    <col min="3877" max="3877" width="7.25" style="151" customWidth="1"/>
    <col min="3878" max="3878" width="8.25" style="151" customWidth="1"/>
    <col min="3879" max="3879" width="7.125" style="151" customWidth="1"/>
    <col min="3880" max="3880" width="8.5" style="151" customWidth="1"/>
    <col min="3881" max="3881" width="8.375" style="151" customWidth="1"/>
    <col min="3882" max="3882" width="9" style="151"/>
    <col min="3883" max="3883" width="8.125" style="151" customWidth="1"/>
    <col min="3884" max="3884" width="6.75" style="151" customWidth="1"/>
    <col min="3885" max="3886" width="5.5" style="151" customWidth="1"/>
    <col min="3887" max="3887" width="7.25" style="151" customWidth="1"/>
    <col min="3888" max="3888" width="6.5" style="151" customWidth="1"/>
    <col min="3889" max="3890" width="7.125" style="151" customWidth="1"/>
    <col min="3891" max="3891" width="10.375" style="151" customWidth="1"/>
    <col min="3892" max="3892" width="21.875" style="151" bestFit="1" customWidth="1"/>
    <col min="3893" max="3893" width="10.25" style="151" customWidth="1"/>
    <col min="3894" max="3894" width="13.625" style="151" bestFit="1" customWidth="1"/>
    <col min="3895" max="4096" width="9" style="151"/>
    <col min="4097" max="4097" width="6.5" style="151" customWidth="1"/>
    <col min="4098" max="4098" width="8.25" style="151" customWidth="1"/>
    <col min="4099" max="4099" width="13" style="151" customWidth="1"/>
    <col min="4100" max="4100" width="14.125" style="151" customWidth="1"/>
    <col min="4101" max="4101" width="4.25" style="151" customWidth="1"/>
    <col min="4102" max="4102" width="18.125" style="151" bestFit="1" customWidth="1"/>
    <col min="4103" max="4103" width="10.625" style="151" bestFit="1" customWidth="1"/>
    <col min="4104" max="4104" width="26.5" style="151" customWidth="1"/>
    <col min="4105" max="4105" width="18.625" style="151" bestFit="1" customWidth="1"/>
    <col min="4106" max="4106" width="19.25" style="151" customWidth="1"/>
    <col min="4107" max="4107" width="12.75" style="151" customWidth="1"/>
    <col min="4108" max="4108" width="18.125" style="151" bestFit="1" customWidth="1"/>
    <col min="4109" max="4109" width="17.75" style="151" bestFit="1" customWidth="1"/>
    <col min="4110" max="4110" width="17.625" style="151" bestFit="1" customWidth="1"/>
    <col min="4111" max="4111" width="18.25" style="151" customWidth="1"/>
    <col min="4112" max="4112" width="16.625" style="151" customWidth="1"/>
    <col min="4113" max="4113" width="8.625" style="151" customWidth="1"/>
    <col min="4114" max="4114" width="17.625" style="151" customWidth="1"/>
    <col min="4115" max="4116" width="16.625" style="151" customWidth="1"/>
    <col min="4117" max="4117" width="5.625" style="151" customWidth="1"/>
    <col min="4118" max="4118" width="3.625" style="151" customWidth="1"/>
    <col min="4119" max="4119" width="10.625" style="151" customWidth="1"/>
    <col min="4120" max="4120" width="13.125" style="151" customWidth="1"/>
    <col min="4121" max="4121" width="14.25" style="151" customWidth="1"/>
    <col min="4122" max="4122" width="9.625" style="151" customWidth="1"/>
    <col min="4123" max="4127" width="10.625" style="151" customWidth="1"/>
    <col min="4128" max="4128" width="8.5" style="151" customWidth="1"/>
    <col min="4129" max="4129" width="7.625" style="151" customWidth="1"/>
    <col min="4130" max="4130" width="7.5" style="151" customWidth="1"/>
    <col min="4131" max="4131" width="15.125" style="151" customWidth="1"/>
    <col min="4132" max="4132" width="8" style="151" customWidth="1"/>
    <col min="4133" max="4133" width="7.25" style="151" customWidth="1"/>
    <col min="4134" max="4134" width="8.25" style="151" customWidth="1"/>
    <col min="4135" max="4135" width="7.125" style="151" customWidth="1"/>
    <col min="4136" max="4136" width="8.5" style="151" customWidth="1"/>
    <col min="4137" max="4137" width="8.375" style="151" customWidth="1"/>
    <col min="4138" max="4138" width="9" style="151"/>
    <col min="4139" max="4139" width="8.125" style="151" customWidth="1"/>
    <col min="4140" max="4140" width="6.75" style="151" customWidth="1"/>
    <col min="4141" max="4142" width="5.5" style="151" customWidth="1"/>
    <col min="4143" max="4143" width="7.25" style="151" customWidth="1"/>
    <col min="4144" max="4144" width="6.5" style="151" customWidth="1"/>
    <col min="4145" max="4146" width="7.125" style="151" customWidth="1"/>
    <col min="4147" max="4147" width="10.375" style="151" customWidth="1"/>
    <col min="4148" max="4148" width="21.875" style="151" bestFit="1" customWidth="1"/>
    <col min="4149" max="4149" width="10.25" style="151" customWidth="1"/>
    <col min="4150" max="4150" width="13.625" style="151" bestFit="1" customWidth="1"/>
    <col min="4151" max="4352" width="9" style="151"/>
    <col min="4353" max="4353" width="6.5" style="151" customWidth="1"/>
    <col min="4354" max="4354" width="8.25" style="151" customWidth="1"/>
    <col min="4355" max="4355" width="13" style="151" customWidth="1"/>
    <col min="4356" max="4356" width="14.125" style="151" customWidth="1"/>
    <col min="4357" max="4357" width="4.25" style="151" customWidth="1"/>
    <col min="4358" max="4358" width="18.125" style="151" bestFit="1" customWidth="1"/>
    <col min="4359" max="4359" width="10.625" style="151" bestFit="1" customWidth="1"/>
    <col min="4360" max="4360" width="26.5" style="151" customWidth="1"/>
    <col min="4361" max="4361" width="18.625" style="151" bestFit="1" customWidth="1"/>
    <col min="4362" max="4362" width="19.25" style="151" customWidth="1"/>
    <col min="4363" max="4363" width="12.75" style="151" customWidth="1"/>
    <col min="4364" max="4364" width="18.125" style="151" bestFit="1" customWidth="1"/>
    <col min="4365" max="4365" width="17.75" style="151" bestFit="1" customWidth="1"/>
    <col min="4366" max="4366" width="17.625" style="151" bestFit="1" customWidth="1"/>
    <col min="4367" max="4367" width="18.25" style="151" customWidth="1"/>
    <col min="4368" max="4368" width="16.625" style="151" customWidth="1"/>
    <col min="4369" max="4369" width="8.625" style="151" customWidth="1"/>
    <col min="4370" max="4370" width="17.625" style="151" customWidth="1"/>
    <col min="4371" max="4372" width="16.625" style="151" customWidth="1"/>
    <col min="4373" max="4373" width="5.625" style="151" customWidth="1"/>
    <col min="4374" max="4374" width="3.625" style="151" customWidth="1"/>
    <col min="4375" max="4375" width="10.625" style="151" customWidth="1"/>
    <col min="4376" max="4376" width="13.125" style="151" customWidth="1"/>
    <col min="4377" max="4377" width="14.25" style="151" customWidth="1"/>
    <col min="4378" max="4378" width="9.625" style="151" customWidth="1"/>
    <col min="4379" max="4383" width="10.625" style="151" customWidth="1"/>
    <col min="4384" max="4384" width="8.5" style="151" customWidth="1"/>
    <col min="4385" max="4385" width="7.625" style="151" customWidth="1"/>
    <col min="4386" max="4386" width="7.5" style="151" customWidth="1"/>
    <col min="4387" max="4387" width="15.125" style="151" customWidth="1"/>
    <col min="4388" max="4388" width="8" style="151" customWidth="1"/>
    <col min="4389" max="4389" width="7.25" style="151" customWidth="1"/>
    <col min="4390" max="4390" width="8.25" style="151" customWidth="1"/>
    <col min="4391" max="4391" width="7.125" style="151" customWidth="1"/>
    <col min="4392" max="4392" width="8.5" style="151" customWidth="1"/>
    <col min="4393" max="4393" width="8.375" style="151" customWidth="1"/>
    <col min="4394" max="4394" width="9" style="151"/>
    <col min="4395" max="4395" width="8.125" style="151" customWidth="1"/>
    <col min="4396" max="4396" width="6.75" style="151" customWidth="1"/>
    <col min="4397" max="4398" width="5.5" style="151" customWidth="1"/>
    <col min="4399" max="4399" width="7.25" style="151" customWidth="1"/>
    <col min="4400" max="4400" width="6.5" style="151" customWidth="1"/>
    <col min="4401" max="4402" width="7.125" style="151" customWidth="1"/>
    <col min="4403" max="4403" width="10.375" style="151" customWidth="1"/>
    <col min="4404" max="4404" width="21.875" style="151" bestFit="1" customWidth="1"/>
    <col min="4405" max="4405" width="10.25" style="151" customWidth="1"/>
    <col min="4406" max="4406" width="13.625" style="151" bestFit="1" customWidth="1"/>
    <col min="4407" max="4608" width="9" style="151"/>
    <col min="4609" max="4609" width="6.5" style="151" customWidth="1"/>
    <col min="4610" max="4610" width="8.25" style="151" customWidth="1"/>
    <col min="4611" max="4611" width="13" style="151" customWidth="1"/>
    <col min="4612" max="4612" width="14.125" style="151" customWidth="1"/>
    <col min="4613" max="4613" width="4.25" style="151" customWidth="1"/>
    <col min="4614" max="4614" width="18.125" style="151" bestFit="1" customWidth="1"/>
    <col min="4615" max="4615" width="10.625" style="151" bestFit="1" customWidth="1"/>
    <col min="4616" max="4616" width="26.5" style="151" customWidth="1"/>
    <col min="4617" max="4617" width="18.625" style="151" bestFit="1" customWidth="1"/>
    <col min="4618" max="4618" width="19.25" style="151" customWidth="1"/>
    <col min="4619" max="4619" width="12.75" style="151" customWidth="1"/>
    <col min="4620" max="4620" width="18.125" style="151" bestFit="1" customWidth="1"/>
    <col min="4621" max="4621" width="17.75" style="151" bestFit="1" customWidth="1"/>
    <col min="4622" max="4622" width="17.625" style="151" bestFit="1" customWidth="1"/>
    <col min="4623" max="4623" width="18.25" style="151" customWidth="1"/>
    <col min="4624" max="4624" width="16.625" style="151" customWidth="1"/>
    <col min="4625" max="4625" width="8.625" style="151" customWidth="1"/>
    <col min="4626" max="4626" width="17.625" style="151" customWidth="1"/>
    <col min="4627" max="4628" width="16.625" style="151" customWidth="1"/>
    <col min="4629" max="4629" width="5.625" style="151" customWidth="1"/>
    <col min="4630" max="4630" width="3.625" style="151" customWidth="1"/>
    <col min="4631" max="4631" width="10.625" style="151" customWidth="1"/>
    <col min="4632" max="4632" width="13.125" style="151" customWidth="1"/>
    <col min="4633" max="4633" width="14.25" style="151" customWidth="1"/>
    <col min="4634" max="4634" width="9.625" style="151" customWidth="1"/>
    <col min="4635" max="4639" width="10.625" style="151" customWidth="1"/>
    <col min="4640" max="4640" width="8.5" style="151" customWidth="1"/>
    <col min="4641" max="4641" width="7.625" style="151" customWidth="1"/>
    <col min="4642" max="4642" width="7.5" style="151" customWidth="1"/>
    <col min="4643" max="4643" width="15.125" style="151" customWidth="1"/>
    <col min="4644" max="4644" width="8" style="151" customWidth="1"/>
    <col min="4645" max="4645" width="7.25" style="151" customWidth="1"/>
    <col min="4646" max="4646" width="8.25" style="151" customWidth="1"/>
    <col min="4647" max="4647" width="7.125" style="151" customWidth="1"/>
    <col min="4648" max="4648" width="8.5" style="151" customWidth="1"/>
    <col min="4649" max="4649" width="8.375" style="151" customWidth="1"/>
    <col min="4650" max="4650" width="9" style="151"/>
    <col min="4651" max="4651" width="8.125" style="151" customWidth="1"/>
    <col min="4652" max="4652" width="6.75" style="151" customWidth="1"/>
    <col min="4653" max="4654" width="5.5" style="151" customWidth="1"/>
    <col min="4655" max="4655" width="7.25" style="151" customWidth="1"/>
    <col min="4656" max="4656" width="6.5" style="151" customWidth="1"/>
    <col min="4657" max="4658" width="7.125" style="151" customWidth="1"/>
    <col min="4659" max="4659" width="10.375" style="151" customWidth="1"/>
    <col min="4660" max="4660" width="21.875" style="151" bestFit="1" customWidth="1"/>
    <col min="4661" max="4661" width="10.25" style="151" customWidth="1"/>
    <col min="4662" max="4662" width="13.625" style="151" bestFit="1" customWidth="1"/>
    <col min="4663" max="4864" width="9" style="151"/>
    <col min="4865" max="4865" width="6.5" style="151" customWidth="1"/>
    <col min="4866" max="4866" width="8.25" style="151" customWidth="1"/>
    <col min="4867" max="4867" width="13" style="151" customWidth="1"/>
    <col min="4868" max="4868" width="14.125" style="151" customWidth="1"/>
    <col min="4869" max="4869" width="4.25" style="151" customWidth="1"/>
    <col min="4870" max="4870" width="18.125" style="151" bestFit="1" customWidth="1"/>
    <col min="4871" max="4871" width="10.625" style="151" bestFit="1" customWidth="1"/>
    <col min="4872" max="4872" width="26.5" style="151" customWidth="1"/>
    <col min="4873" max="4873" width="18.625" style="151" bestFit="1" customWidth="1"/>
    <col min="4874" max="4874" width="19.25" style="151" customWidth="1"/>
    <col min="4875" max="4875" width="12.75" style="151" customWidth="1"/>
    <col min="4876" max="4876" width="18.125" style="151" bestFit="1" customWidth="1"/>
    <col min="4877" max="4877" width="17.75" style="151" bestFit="1" customWidth="1"/>
    <col min="4878" max="4878" width="17.625" style="151" bestFit="1" customWidth="1"/>
    <col min="4879" max="4879" width="18.25" style="151" customWidth="1"/>
    <col min="4880" max="4880" width="16.625" style="151" customWidth="1"/>
    <col min="4881" max="4881" width="8.625" style="151" customWidth="1"/>
    <col min="4882" max="4882" width="17.625" style="151" customWidth="1"/>
    <col min="4883" max="4884" width="16.625" style="151" customWidth="1"/>
    <col min="4885" max="4885" width="5.625" style="151" customWidth="1"/>
    <col min="4886" max="4886" width="3.625" style="151" customWidth="1"/>
    <col min="4887" max="4887" width="10.625" style="151" customWidth="1"/>
    <col min="4888" max="4888" width="13.125" style="151" customWidth="1"/>
    <col min="4889" max="4889" width="14.25" style="151" customWidth="1"/>
    <col min="4890" max="4890" width="9.625" style="151" customWidth="1"/>
    <col min="4891" max="4895" width="10.625" style="151" customWidth="1"/>
    <col min="4896" max="4896" width="8.5" style="151" customWidth="1"/>
    <col min="4897" max="4897" width="7.625" style="151" customWidth="1"/>
    <col min="4898" max="4898" width="7.5" style="151" customWidth="1"/>
    <col min="4899" max="4899" width="15.125" style="151" customWidth="1"/>
    <col min="4900" max="4900" width="8" style="151" customWidth="1"/>
    <col min="4901" max="4901" width="7.25" style="151" customWidth="1"/>
    <col min="4902" max="4902" width="8.25" style="151" customWidth="1"/>
    <col min="4903" max="4903" width="7.125" style="151" customWidth="1"/>
    <col min="4904" max="4904" width="8.5" style="151" customWidth="1"/>
    <col min="4905" max="4905" width="8.375" style="151" customWidth="1"/>
    <col min="4906" max="4906" width="9" style="151"/>
    <col min="4907" max="4907" width="8.125" style="151" customWidth="1"/>
    <col min="4908" max="4908" width="6.75" style="151" customWidth="1"/>
    <col min="4909" max="4910" width="5.5" style="151" customWidth="1"/>
    <col min="4911" max="4911" width="7.25" style="151" customWidth="1"/>
    <col min="4912" max="4912" width="6.5" style="151" customWidth="1"/>
    <col min="4913" max="4914" width="7.125" style="151" customWidth="1"/>
    <col min="4915" max="4915" width="10.375" style="151" customWidth="1"/>
    <col min="4916" max="4916" width="21.875" style="151" bestFit="1" customWidth="1"/>
    <col min="4917" max="4917" width="10.25" style="151" customWidth="1"/>
    <col min="4918" max="4918" width="13.625" style="151" bestFit="1" customWidth="1"/>
    <col min="4919" max="5120" width="9" style="151"/>
    <col min="5121" max="5121" width="6.5" style="151" customWidth="1"/>
    <col min="5122" max="5122" width="8.25" style="151" customWidth="1"/>
    <col min="5123" max="5123" width="13" style="151" customWidth="1"/>
    <col min="5124" max="5124" width="14.125" style="151" customWidth="1"/>
    <col min="5125" max="5125" width="4.25" style="151" customWidth="1"/>
    <col min="5126" max="5126" width="18.125" style="151" bestFit="1" customWidth="1"/>
    <col min="5127" max="5127" width="10.625" style="151" bestFit="1" customWidth="1"/>
    <col min="5128" max="5128" width="26.5" style="151" customWidth="1"/>
    <col min="5129" max="5129" width="18.625" style="151" bestFit="1" customWidth="1"/>
    <col min="5130" max="5130" width="19.25" style="151" customWidth="1"/>
    <col min="5131" max="5131" width="12.75" style="151" customWidth="1"/>
    <col min="5132" max="5132" width="18.125" style="151" bestFit="1" customWidth="1"/>
    <col min="5133" max="5133" width="17.75" style="151" bestFit="1" customWidth="1"/>
    <col min="5134" max="5134" width="17.625" style="151" bestFit="1" customWidth="1"/>
    <col min="5135" max="5135" width="18.25" style="151" customWidth="1"/>
    <col min="5136" max="5136" width="16.625" style="151" customWidth="1"/>
    <col min="5137" max="5137" width="8.625" style="151" customWidth="1"/>
    <col min="5138" max="5138" width="17.625" style="151" customWidth="1"/>
    <col min="5139" max="5140" width="16.625" style="151" customWidth="1"/>
    <col min="5141" max="5141" width="5.625" style="151" customWidth="1"/>
    <col min="5142" max="5142" width="3.625" style="151" customWidth="1"/>
    <col min="5143" max="5143" width="10.625" style="151" customWidth="1"/>
    <col min="5144" max="5144" width="13.125" style="151" customWidth="1"/>
    <col min="5145" max="5145" width="14.25" style="151" customWidth="1"/>
    <col min="5146" max="5146" width="9.625" style="151" customWidth="1"/>
    <col min="5147" max="5151" width="10.625" style="151" customWidth="1"/>
    <col min="5152" max="5152" width="8.5" style="151" customWidth="1"/>
    <col min="5153" max="5153" width="7.625" style="151" customWidth="1"/>
    <col min="5154" max="5154" width="7.5" style="151" customWidth="1"/>
    <col min="5155" max="5155" width="15.125" style="151" customWidth="1"/>
    <col min="5156" max="5156" width="8" style="151" customWidth="1"/>
    <col min="5157" max="5157" width="7.25" style="151" customWidth="1"/>
    <col min="5158" max="5158" width="8.25" style="151" customWidth="1"/>
    <col min="5159" max="5159" width="7.125" style="151" customWidth="1"/>
    <col min="5160" max="5160" width="8.5" style="151" customWidth="1"/>
    <col min="5161" max="5161" width="8.375" style="151" customWidth="1"/>
    <col min="5162" max="5162" width="9" style="151"/>
    <col min="5163" max="5163" width="8.125" style="151" customWidth="1"/>
    <col min="5164" max="5164" width="6.75" style="151" customWidth="1"/>
    <col min="5165" max="5166" width="5.5" style="151" customWidth="1"/>
    <col min="5167" max="5167" width="7.25" style="151" customWidth="1"/>
    <col min="5168" max="5168" width="6.5" style="151" customWidth="1"/>
    <col min="5169" max="5170" width="7.125" style="151" customWidth="1"/>
    <col min="5171" max="5171" width="10.375" style="151" customWidth="1"/>
    <col min="5172" max="5172" width="21.875" style="151" bestFit="1" customWidth="1"/>
    <col min="5173" max="5173" width="10.25" style="151" customWidth="1"/>
    <col min="5174" max="5174" width="13.625" style="151" bestFit="1" customWidth="1"/>
    <col min="5175" max="5376" width="9" style="151"/>
    <col min="5377" max="5377" width="6.5" style="151" customWidth="1"/>
    <col min="5378" max="5378" width="8.25" style="151" customWidth="1"/>
    <col min="5379" max="5379" width="13" style="151" customWidth="1"/>
    <col min="5380" max="5380" width="14.125" style="151" customWidth="1"/>
    <col min="5381" max="5381" width="4.25" style="151" customWidth="1"/>
    <col min="5382" max="5382" width="18.125" style="151" bestFit="1" customWidth="1"/>
    <col min="5383" max="5383" width="10.625" style="151" bestFit="1" customWidth="1"/>
    <col min="5384" max="5384" width="26.5" style="151" customWidth="1"/>
    <col min="5385" max="5385" width="18.625" style="151" bestFit="1" customWidth="1"/>
    <col min="5386" max="5386" width="19.25" style="151" customWidth="1"/>
    <col min="5387" max="5387" width="12.75" style="151" customWidth="1"/>
    <col min="5388" max="5388" width="18.125" style="151" bestFit="1" customWidth="1"/>
    <col min="5389" max="5389" width="17.75" style="151" bestFit="1" customWidth="1"/>
    <col min="5390" max="5390" width="17.625" style="151" bestFit="1" customWidth="1"/>
    <col min="5391" max="5391" width="18.25" style="151" customWidth="1"/>
    <col min="5392" max="5392" width="16.625" style="151" customWidth="1"/>
    <col min="5393" max="5393" width="8.625" style="151" customWidth="1"/>
    <col min="5394" max="5394" width="17.625" style="151" customWidth="1"/>
    <col min="5395" max="5396" width="16.625" style="151" customWidth="1"/>
    <col min="5397" max="5397" width="5.625" style="151" customWidth="1"/>
    <col min="5398" max="5398" width="3.625" style="151" customWidth="1"/>
    <col min="5399" max="5399" width="10.625" style="151" customWidth="1"/>
    <col min="5400" max="5400" width="13.125" style="151" customWidth="1"/>
    <col min="5401" max="5401" width="14.25" style="151" customWidth="1"/>
    <col min="5402" max="5402" width="9.625" style="151" customWidth="1"/>
    <col min="5403" max="5407" width="10.625" style="151" customWidth="1"/>
    <col min="5408" max="5408" width="8.5" style="151" customWidth="1"/>
    <col min="5409" max="5409" width="7.625" style="151" customWidth="1"/>
    <col min="5410" max="5410" width="7.5" style="151" customWidth="1"/>
    <col min="5411" max="5411" width="15.125" style="151" customWidth="1"/>
    <col min="5412" max="5412" width="8" style="151" customWidth="1"/>
    <col min="5413" max="5413" width="7.25" style="151" customWidth="1"/>
    <col min="5414" max="5414" width="8.25" style="151" customWidth="1"/>
    <col min="5415" max="5415" width="7.125" style="151" customWidth="1"/>
    <col min="5416" max="5416" width="8.5" style="151" customWidth="1"/>
    <col min="5417" max="5417" width="8.375" style="151" customWidth="1"/>
    <col min="5418" max="5418" width="9" style="151"/>
    <col min="5419" max="5419" width="8.125" style="151" customWidth="1"/>
    <col min="5420" max="5420" width="6.75" style="151" customWidth="1"/>
    <col min="5421" max="5422" width="5.5" style="151" customWidth="1"/>
    <col min="5423" max="5423" width="7.25" style="151" customWidth="1"/>
    <col min="5424" max="5424" width="6.5" style="151" customWidth="1"/>
    <col min="5425" max="5426" width="7.125" style="151" customWidth="1"/>
    <col min="5427" max="5427" width="10.375" style="151" customWidth="1"/>
    <col min="5428" max="5428" width="21.875" style="151" bestFit="1" customWidth="1"/>
    <col min="5429" max="5429" width="10.25" style="151" customWidth="1"/>
    <col min="5430" max="5430" width="13.625" style="151" bestFit="1" customWidth="1"/>
    <col min="5431" max="5632" width="9" style="151"/>
    <col min="5633" max="5633" width="6.5" style="151" customWidth="1"/>
    <col min="5634" max="5634" width="8.25" style="151" customWidth="1"/>
    <col min="5635" max="5635" width="13" style="151" customWidth="1"/>
    <col min="5636" max="5636" width="14.125" style="151" customWidth="1"/>
    <col min="5637" max="5637" width="4.25" style="151" customWidth="1"/>
    <col min="5638" max="5638" width="18.125" style="151" bestFit="1" customWidth="1"/>
    <col min="5639" max="5639" width="10.625" style="151" bestFit="1" customWidth="1"/>
    <col min="5640" max="5640" width="26.5" style="151" customWidth="1"/>
    <col min="5641" max="5641" width="18.625" style="151" bestFit="1" customWidth="1"/>
    <col min="5642" max="5642" width="19.25" style="151" customWidth="1"/>
    <col min="5643" max="5643" width="12.75" style="151" customWidth="1"/>
    <col min="5644" max="5644" width="18.125" style="151" bestFit="1" customWidth="1"/>
    <col min="5645" max="5645" width="17.75" style="151" bestFit="1" customWidth="1"/>
    <col min="5646" max="5646" width="17.625" style="151" bestFit="1" customWidth="1"/>
    <col min="5647" max="5647" width="18.25" style="151" customWidth="1"/>
    <col min="5648" max="5648" width="16.625" style="151" customWidth="1"/>
    <col min="5649" max="5649" width="8.625" style="151" customWidth="1"/>
    <col min="5650" max="5650" width="17.625" style="151" customWidth="1"/>
    <col min="5651" max="5652" width="16.625" style="151" customWidth="1"/>
    <col min="5653" max="5653" width="5.625" style="151" customWidth="1"/>
    <col min="5654" max="5654" width="3.625" style="151" customWidth="1"/>
    <col min="5655" max="5655" width="10.625" style="151" customWidth="1"/>
    <col min="5656" max="5656" width="13.125" style="151" customWidth="1"/>
    <col min="5657" max="5657" width="14.25" style="151" customWidth="1"/>
    <col min="5658" max="5658" width="9.625" style="151" customWidth="1"/>
    <col min="5659" max="5663" width="10.625" style="151" customWidth="1"/>
    <col min="5664" max="5664" width="8.5" style="151" customWidth="1"/>
    <col min="5665" max="5665" width="7.625" style="151" customWidth="1"/>
    <col min="5666" max="5666" width="7.5" style="151" customWidth="1"/>
    <col min="5667" max="5667" width="15.125" style="151" customWidth="1"/>
    <col min="5668" max="5668" width="8" style="151" customWidth="1"/>
    <col min="5669" max="5669" width="7.25" style="151" customWidth="1"/>
    <col min="5670" max="5670" width="8.25" style="151" customWidth="1"/>
    <col min="5671" max="5671" width="7.125" style="151" customWidth="1"/>
    <col min="5672" max="5672" width="8.5" style="151" customWidth="1"/>
    <col min="5673" max="5673" width="8.375" style="151" customWidth="1"/>
    <col min="5674" max="5674" width="9" style="151"/>
    <col min="5675" max="5675" width="8.125" style="151" customWidth="1"/>
    <col min="5676" max="5676" width="6.75" style="151" customWidth="1"/>
    <col min="5677" max="5678" width="5.5" style="151" customWidth="1"/>
    <col min="5679" max="5679" width="7.25" style="151" customWidth="1"/>
    <col min="5680" max="5680" width="6.5" style="151" customWidth="1"/>
    <col min="5681" max="5682" width="7.125" style="151" customWidth="1"/>
    <col min="5683" max="5683" width="10.375" style="151" customWidth="1"/>
    <col min="5684" max="5684" width="21.875" style="151" bestFit="1" customWidth="1"/>
    <col min="5685" max="5685" width="10.25" style="151" customWidth="1"/>
    <col min="5686" max="5686" width="13.625" style="151" bestFit="1" customWidth="1"/>
    <col min="5687" max="5888" width="9" style="151"/>
    <col min="5889" max="5889" width="6.5" style="151" customWidth="1"/>
    <col min="5890" max="5890" width="8.25" style="151" customWidth="1"/>
    <col min="5891" max="5891" width="13" style="151" customWidth="1"/>
    <col min="5892" max="5892" width="14.125" style="151" customWidth="1"/>
    <col min="5893" max="5893" width="4.25" style="151" customWidth="1"/>
    <col min="5894" max="5894" width="18.125" style="151" bestFit="1" customWidth="1"/>
    <col min="5895" max="5895" width="10.625" style="151" bestFit="1" customWidth="1"/>
    <col min="5896" max="5896" width="26.5" style="151" customWidth="1"/>
    <col min="5897" max="5897" width="18.625" style="151" bestFit="1" customWidth="1"/>
    <col min="5898" max="5898" width="19.25" style="151" customWidth="1"/>
    <col min="5899" max="5899" width="12.75" style="151" customWidth="1"/>
    <col min="5900" max="5900" width="18.125" style="151" bestFit="1" customWidth="1"/>
    <col min="5901" max="5901" width="17.75" style="151" bestFit="1" customWidth="1"/>
    <col min="5902" max="5902" width="17.625" style="151" bestFit="1" customWidth="1"/>
    <col min="5903" max="5903" width="18.25" style="151" customWidth="1"/>
    <col min="5904" max="5904" width="16.625" style="151" customWidth="1"/>
    <col min="5905" max="5905" width="8.625" style="151" customWidth="1"/>
    <col min="5906" max="5906" width="17.625" style="151" customWidth="1"/>
    <col min="5907" max="5908" width="16.625" style="151" customWidth="1"/>
    <col min="5909" max="5909" width="5.625" style="151" customWidth="1"/>
    <col min="5910" max="5910" width="3.625" style="151" customWidth="1"/>
    <col min="5911" max="5911" width="10.625" style="151" customWidth="1"/>
    <col min="5912" max="5912" width="13.125" style="151" customWidth="1"/>
    <col min="5913" max="5913" width="14.25" style="151" customWidth="1"/>
    <col min="5914" max="5914" width="9.625" style="151" customWidth="1"/>
    <col min="5915" max="5919" width="10.625" style="151" customWidth="1"/>
    <col min="5920" max="5920" width="8.5" style="151" customWidth="1"/>
    <col min="5921" max="5921" width="7.625" style="151" customWidth="1"/>
    <col min="5922" max="5922" width="7.5" style="151" customWidth="1"/>
    <col min="5923" max="5923" width="15.125" style="151" customWidth="1"/>
    <col min="5924" max="5924" width="8" style="151" customWidth="1"/>
    <col min="5925" max="5925" width="7.25" style="151" customWidth="1"/>
    <col min="5926" max="5926" width="8.25" style="151" customWidth="1"/>
    <col min="5927" max="5927" width="7.125" style="151" customWidth="1"/>
    <col min="5928" max="5928" width="8.5" style="151" customWidth="1"/>
    <col min="5929" max="5929" width="8.375" style="151" customWidth="1"/>
    <col min="5930" max="5930" width="9" style="151"/>
    <col min="5931" max="5931" width="8.125" style="151" customWidth="1"/>
    <col min="5932" max="5932" width="6.75" style="151" customWidth="1"/>
    <col min="5933" max="5934" width="5.5" style="151" customWidth="1"/>
    <col min="5935" max="5935" width="7.25" style="151" customWidth="1"/>
    <col min="5936" max="5936" width="6.5" style="151" customWidth="1"/>
    <col min="5937" max="5938" width="7.125" style="151" customWidth="1"/>
    <col min="5939" max="5939" width="10.375" style="151" customWidth="1"/>
    <col min="5940" max="5940" width="21.875" style="151" bestFit="1" customWidth="1"/>
    <col min="5941" max="5941" width="10.25" style="151" customWidth="1"/>
    <col min="5942" max="5942" width="13.625" style="151" bestFit="1" customWidth="1"/>
    <col min="5943" max="6144" width="9" style="151"/>
    <col min="6145" max="6145" width="6.5" style="151" customWidth="1"/>
    <col min="6146" max="6146" width="8.25" style="151" customWidth="1"/>
    <col min="6147" max="6147" width="13" style="151" customWidth="1"/>
    <col min="6148" max="6148" width="14.125" style="151" customWidth="1"/>
    <col min="6149" max="6149" width="4.25" style="151" customWidth="1"/>
    <col min="6150" max="6150" width="18.125" style="151" bestFit="1" customWidth="1"/>
    <col min="6151" max="6151" width="10.625" style="151" bestFit="1" customWidth="1"/>
    <col min="6152" max="6152" width="26.5" style="151" customWidth="1"/>
    <col min="6153" max="6153" width="18.625" style="151" bestFit="1" customWidth="1"/>
    <col min="6154" max="6154" width="19.25" style="151" customWidth="1"/>
    <col min="6155" max="6155" width="12.75" style="151" customWidth="1"/>
    <col min="6156" max="6156" width="18.125" style="151" bestFit="1" customWidth="1"/>
    <col min="6157" max="6157" width="17.75" style="151" bestFit="1" customWidth="1"/>
    <col min="6158" max="6158" width="17.625" style="151" bestFit="1" customWidth="1"/>
    <col min="6159" max="6159" width="18.25" style="151" customWidth="1"/>
    <col min="6160" max="6160" width="16.625" style="151" customWidth="1"/>
    <col min="6161" max="6161" width="8.625" style="151" customWidth="1"/>
    <col min="6162" max="6162" width="17.625" style="151" customWidth="1"/>
    <col min="6163" max="6164" width="16.625" style="151" customWidth="1"/>
    <col min="6165" max="6165" width="5.625" style="151" customWidth="1"/>
    <col min="6166" max="6166" width="3.625" style="151" customWidth="1"/>
    <col min="6167" max="6167" width="10.625" style="151" customWidth="1"/>
    <col min="6168" max="6168" width="13.125" style="151" customWidth="1"/>
    <col min="6169" max="6169" width="14.25" style="151" customWidth="1"/>
    <col min="6170" max="6170" width="9.625" style="151" customWidth="1"/>
    <col min="6171" max="6175" width="10.625" style="151" customWidth="1"/>
    <col min="6176" max="6176" width="8.5" style="151" customWidth="1"/>
    <col min="6177" max="6177" width="7.625" style="151" customWidth="1"/>
    <col min="6178" max="6178" width="7.5" style="151" customWidth="1"/>
    <col min="6179" max="6179" width="15.125" style="151" customWidth="1"/>
    <col min="6180" max="6180" width="8" style="151" customWidth="1"/>
    <col min="6181" max="6181" width="7.25" style="151" customWidth="1"/>
    <col min="6182" max="6182" width="8.25" style="151" customWidth="1"/>
    <col min="6183" max="6183" width="7.125" style="151" customWidth="1"/>
    <col min="6184" max="6184" width="8.5" style="151" customWidth="1"/>
    <col min="6185" max="6185" width="8.375" style="151" customWidth="1"/>
    <col min="6186" max="6186" width="9" style="151"/>
    <col min="6187" max="6187" width="8.125" style="151" customWidth="1"/>
    <col min="6188" max="6188" width="6.75" style="151" customWidth="1"/>
    <col min="6189" max="6190" width="5.5" style="151" customWidth="1"/>
    <col min="6191" max="6191" width="7.25" style="151" customWidth="1"/>
    <col min="6192" max="6192" width="6.5" style="151" customWidth="1"/>
    <col min="6193" max="6194" width="7.125" style="151" customWidth="1"/>
    <col min="6195" max="6195" width="10.375" style="151" customWidth="1"/>
    <col min="6196" max="6196" width="21.875" style="151" bestFit="1" customWidth="1"/>
    <col min="6197" max="6197" width="10.25" style="151" customWidth="1"/>
    <col min="6198" max="6198" width="13.625" style="151" bestFit="1" customWidth="1"/>
    <col min="6199" max="6400" width="9" style="151"/>
    <col min="6401" max="6401" width="6.5" style="151" customWidth="1"/>
    <col min="6402" max="6402" width="8.25" style="151" customWidth="1"/>
    <col min="6403" max="6403" width="13" style="151" customWidth="1"/>
    <col min="6404" max="6404" width="14.125" style="151" customWidth="1"/>
    <col min="6405" max="6405" width="4.25" style="151" customWidth="1"/>
    <col min="6406" max="6406" width="18.125" style="151" bestFit="1" customWidth="1"/>
    <col min="6407" max="6407" width="10.625" style="151" bestFit="1" customWidth="1"/>
    <col min="6408" max="6408" width="26.5" style="151" customWidth="1"/>
    <col min="6409" max="6409" width="18.625" style="151" bestFit="1" customWidth="1"/>
    <col min="6410" max="6410" width="19.25" style="151" customWidth="1"/>
    <col min="6411" max="6411" width="12.75" style="151" customWidth="1"/>
    <col min="6412" max="6412" width="18.125" style="151" bestFit="1" customWidth="1"/>
    <col min="6413" max="6413" width="17.75" style="151" bestFit="1" customWidth="1"/>
    <col min="6414" max="6414" width="17.625" style="151" bestFit="1" customWidth="1"/>
    <col min="6415" max="6415" width="18.25" style="151" customWidth="1"/>
    <col min="6416" max="6416" width="16.625" style="151" customWidth="1"/>
    <col min="6417" max="6417" width="8.625" style="151" customWidth="1"/>
    <col min="6418" max="6418" width="17.625" style="151" customWidth="1"/>
    <col min="6419" max="6420" width="16.625" style="151" customWidth="1"/>
    <col min="6421" max="6421" width="5.625" style="151" customWidth="1"/>
    <col min="6422" max="6422" width="3.625" style="151" customWidth="1"/>
    <col min="6423" max="6423" width="10.625" style="151" customWidth="1"/>
    <col min="6424" max="6424" width="13.125" style="151" customWidth="1"/>
    <col min="6425" max="6425" width="14.25" style="151" customWidth="1"/>
    <col min="6426" max="6426" width="9.625" style="151" customWidth="1"/>
    <col min="6427" max="6431" width="10.625" style="151" customWidth="1"/>
    <col min="6432" max="6432" width="8.5" style="151" customWidth="1"/>
    <col min="6433" max="6433" width="7.625" style="151" customWidth="1"/>
    <col min="6434" max="6434" width="7.5" style="151" customWidth="1"/>
    <col min="6435" max="6435" width="15.125" style="151" customWidth="1"/>
    <col min="6436" max="6436" width="8" style="151" customWidth="1"/>
    <col min="6437" max="6437" width="7.25" style="151" customWidth="1"/>
    <col min="6438" max="6438" width="8.25" style="151" customWidth="1"/>
    <col min="6439" max="6439" width="7.125" style="151" customWidth="1"/>
    <col min="6440" max="6440" width="8.5" style="151" customWidth="1"/>
    <col min="6441" max="6441" width="8.375" style="151" customWidth="1"/>
    <col min="6442" max="6442" width="9" style="151"/>
    <col min="6443" max="6443" width="8.125" style="151" customWidth="1"/>
    <col min="6444" max="6444" width="6.75" style="151" customWidth="1"/>
    <col min="6445" max="6446" width="5.5" style="151" customWidth="1"/>
    <col min="6447" max="6447" width="7.25" style="151" customWidth="1"/>
    <col min="6448" max="6448" width="6.5" style="151" customWidth="1"/>
    <col min="6449" max="6450" width="7.125" style="151" customWidth="1"/>
    <col min="6451" max="6451" width="10.375" style="151" customWidth="1"/>
    <col min="6452" max="6452" width="21.875" style="151" bestFit="1" customWidth="1"/>
    <col min="6453" max="6453" width="10.25" style="151" customWidth="1"/>
    <col min="6454" max="6454" width="13.625" style="151" bestFit="1" customWidth="1"/>
    <col min="6455" max="6656" width="9" style="151"/>
    <col min="6657" max="6657" width="6.5" style="151" customWidth="1"/>
    <col min="6658" max="6658" width="8.25" style="151" customWidth="1"/>
    <col min="6659" max="6659" width="13" style="151" customWidth="1"/>
    <col min="6660" max="6660" width="14.125" style="151" customWidth="1"/>
    <col min="6661" max="6661" width="4.25" style="151" customWidth="1"/>
    <col min="6662" max="6662" width="18.125" style="151" bestFit="1" customWidth="1"/>
    <col min="6663" max="6663" width="10.625" style="151" bestFit="1" customWidth="1"/>
    <col min="6664" max="6664" width="26.5" style="151" customWidth="1"/>
    <col min="6665" max="6665" width="18.625" style="151" bestFit="1" customWidth="1"/>
    <col min="6666" max="6666" width="19.25" style="151" customWidth="1"/>
    <col min="6667" max="6667" width="12.75" style="151" customWidth="1"/>
    <col min="6668" max="6668" width="18.125" style="151" bestFit="1" customWidth="1"/>
    <col min="6669" max="6669" width="17.75" style="151" bestFit="1" customWidth="1"/>
    <col min="6670" max="6670" width="17.625" style="151" bestFit="1" customWidth="1"/>
    <col min="6671" max="6671" width="18.25" style="151" customWidth="1"/>
    <col min="6672" max="6672" width="16.625" style="151" customWidth="1"/>
    <col min="6673" max="6673" width="8.625" style="151" customWidth="1"/>
    <col min="6674" max="6674" width="17.625" style="151" customWidth="1"/>
    <col min="6675" max="6676" width="16.625" style="151" customWidth="1"/>
    <col min="6677" max="6677" width="5.625" style="151" customWidth="1"/>
    <col min="6678" max="6678" width="3.625" style="151" customWidth="1"/>
    <col min="6679" max="6679" width="10.625" style="151" customWidth="1"/>
    <col min="6680" max="6680" width="13.125" style="151" customWidth="1"/>
    <col min="6681" max="6681" width="14.25" style="151" customWidth="1"/>
    <col min="6682" max="6682" width="9.625" style="151" customWidth="1"/>
    <col min="6683" max="6687" width="10.625" style="151" customWidth="1"/>
    <col min="6688" max="6688" width="8.5" style="151" customWidth="1"/>
    <col min="6689" max="6689" width="7.625" style="151" customWidth="1"/>
    <col min="6690" max="6690" width="7.5" style="151" customWidth="1"/>
    <col min="6691" max="6691" width="15.125" style="151" customWidth="1"/>
    <col min="6692" max="6692" width="8" style="151" customWidth="1"/>
    <col min="6693" max="6693" width="7.25" style="151" customWidth="1"/>
    <col min="6694" max="6694" width="8.25" style="151" customWidth="1"/>
    <col min="6695" max="6695" width="7.125" style="151" customWidth="1"/>
    <col min="6696" max="6696" width="8.5" style="151" customWidth="1"/>
    <col min="6697" max="6697" width="8.375" style="151" customWidth="1"/>
    <col min="6698" max="6698" width="9" style="151"/>
    <col min="6699" max="6699" width="8.125" style="151" customWidth="1"/>
    <col min="6700" max="6700" width="6.75" style="151" customWidth="1"/>
    <col min="6701" max="6702" width="5.5" style="151" customWidth="1"/>
    <col min="6703" max="6703" width="7.25" style="151" customWidth="1"/>
    <col min="6704" max="6704" width="6.5" style="151" customWidth="1"/>
    <col min="6705" max="6706" width="7.125" style="151" customWidth="1"/>
    <col min="6707" max="6707" width="10.375" style="151" customWidth="1"/>
    <col min="6708" max="6708" width="21.875" style="151" bestFit="1" customWidth="1"/>
    <col min="6709" max="6709" width="10.25" style="151" customWidth="1"/>
    <col min="6710" max="6710" width="13.625" style="151" bestFit="1" customWidth="1"/>
    <col min="6711" max="6912" width="9" style="151"/>
    <col min="6913" max="6913" width="6.5" style="151" customWidth="1"/>
    <col min="6914" max="6914" width="8.25" style="151" customWidth="1"/>
    <col min="6915" max="6915" width="13" style="151" customWidth="1"/>
    <col min="6916" max="6916" width="14.125" style="151" customWidth="1"/>
    <col min="6917" max="6917" width="4.25" style="151" customWidth="1"/>
    <col min="6918" max="6918" width="18.125" style="151" bestFit="1" customWidth="1"/>
    <col min="6919" max="6919" width="10.625" style="151" bestFit="1" customWidth="1"/>
    <col min="6920" max="6920" width="26.5" style="151" customWidth="1"/>
    <col min="6921" max="6921" width="18.625" style="151" bestFit="1" customWidth="1"/>
    <col min="6922" max="6922" width="19.25" style="151" customWidth="1"/>
    <col min="6923" max="6923" width="12.75" style="151" customWidth="1"/>
    <col min="6924" max="6924" width="18.125" style="151" bestFit="1" customWidth="1"/>
    <col min="6925" max="6925" width="17.75" style="151" bestFit="1" customWidth="1"/>
    <col min="6926" max="6926" width="17.625" style="151" bestFit="1" customWidth="1"/>
    <col min="6927" max="6927" width="18.25" style="151" customWidth="1"/>
    <col min="6928" max="6928" width="16.625" style="151" customWidth="1"/>
    <col min="6929" max="6929" width="8.625" style="151" customWidth="1"/>
    <col min="6930" max="6930" width="17.625" style="151" customWidth="1"/>
    <col min="6931" max="6932" width="16.625" style="151" customWidth="1"/>
    <col min="6933" max="6933" width="5.625" style="151" customWidth="1"/>
    <col min="6934" max="6934" width="3.625" style="151" customWidth="1"/>
    <col min="6935" max="6935" width="10.625" style="151" customWidth="1"/>
    <col min="6936" max="6936" width="13.125" style="151" customWidth="1"/>
    <col min="6937" max="6937" width="14.25" style="151" customWidth="1"/>
    <col min="6938" max="6938" width="9.625" style="151" customWidth="1"/>
    <col min="6939" max="6943" width="10.625" style="151" customWidth="1"/>
    <col min="6944" max="6944" width="8.5" style="151" customWidth="1"/>
    <col min="6945" max="6945" width="7.625" style="151" customWidth="1"/>
    <col min="6946" max="6946" width="7.5" style="151" customWidth="1"/>
    <col min="6947" max="6947" width="15.125" style="151" customWidth="1"/>
    <col min="6948" max="6948" width="8" style="151" customWidth="1"/>
    <col min="6949" max="6949" width="7.25" style="151" customWidth="1"/>
    <col min="6950" max="6950" width="8.25" style="151" customWidth="1"/>
    <col min="6951" max="6951" width="7.125" style="151" customWidth="1"/>
    <col min="6952" max="6952" width="8.5" style="151" customWidth="1"/>
    <col min="6953" max="6953" width="8.375" style="151" customWidth="1"/>
    <col min="6954" max="6954" width="9" style="151"/>
    <col min="6955" max="6955" width="8.125" style="151" customWidth="1"/>
    <col min="6956" max="6956" width="6.75" style="151" customWidth="1"/>
    <col min="6957" max="6958" width="5.5" style="151" customWidth="1"/>
    <col min="6959" max="6959" width="7.25" style="151" customWidth="1"/>
    <col min="6960" max="6960" width="6.5" style="151" customWidth="1"/>
    <col min="6961" max="6962" width="7.125" style="151" customWidth="1"/>
    <col min="6963" max="6963" width="10.375" style="151" customWidth="1"/>
    <col min="6964" max="6964" width="21.875" style="151" bestFit="1" customWidth="1"/>
    <col min="6965" max="6965" width="10.25" style="151" customWidth="1"/>
    <col min="6966" max="6966" width="13.625" style="151" bestFit="1" customWidth="1"/>
    <col min="6967" max="7168" width="9" style="151"/>
    <col min="7169" max="7169" width="6.5" style="151" customWidth="1"/>
    <col min="7170" max="7170" width="8.25" style="151" customWidth="1"/>
    <col min="7171" max="7171" width="13" style="151" customWidth="1"/>
    <col min="7172" max="7172" width="14.125" style="151" customWidth="1"/>
    <col min="7173" max="7173" width="4.25" style="151" customWidth="1"/>
    <col min="7174" max="7174" width="18.125" style="151" bestFit="1" customWidth="1"/>
    <col min="7175" max="7175" width="10.625" style="151" bestFit="1" customWidth="1"/>
    <col min="7176" max="7176" width="26.5" style="151" customWidth="1"/>
    <col min="7177" max="7177" width="18.625" style="151" bestFit="1" customWidth="1"/>
    <col min="7178" max="7178" width="19.25" style="151" customWidth="1"/>
    <col min="7179" max="7179" width="12.75" style="151" customWidth="1"/>
    <col min="7180" max="7180" width="18.125" style="151" bestFit="1" customWidth="1"/>
    <col min="7181" max="7181" width="17.75" style="151" bestFit="1" customWidth="1"/>
    <col min="7182" max="7182" width="17.625" style="151" bestFit="1" customWidth="1"/>
    <col min="7183" max="7183" width="18.25" style="151" customWidth="1"/>
    <col min="7184" max="7184" width="16.625" style="151" customWidth="1"/>
    <col min="7185" max="7185" width="8.625" style="151" customWidth="1"/>
    <col min="7186" max="7186" width="17.625" style="151" customWidth="1"/>
    <col min="7187" max="7188" width="16.625" style="151" customWidth="1"/>
    <col min="7189" max="7189" width="5.625" style="151" customWidth="1"/>
    <col min="7190" max="7190" width="3.625" style="151" customWidth="1"/>
    <col min="7191" max="7191" width="10.625" style="151" customWidth="1"/>
    <col min="7192" max="7192" width="13.125" style="151" customWidth="1"/>
    <col min="7193" max="7193" width="14.25" style="151" customWidth="1"/>
    <col min="7194" max="7194" width="9.625" style="151" customWidth="1"/>
    <col min="7195" max="7199" width="10.625" style="151" customWidth="1"/>
    <col min="7200" max="7200" width="8.5" style="151" customWidth="1"/>
    <col min="7201" max="7201" width="7.625" style="151" customWidth="1"/>
    <col min="7202" max="7202" width="7.5" style="151" customWidth="1"/>
    <col min="7203" max="7203" width="15.125" style="151" customWidth="1"/>
    <col min="7204" max="7204" width="8" style="151" customWidth="1"/>
    <col min="7205" max="7205" width="7.25" style="151" customWidth="1"/>
    <col min="7206" max="7206" width="8.25" style="151" customWidth="1"/>
    <col min="7207" max="7207" width="7.125" style="151" customWidth="1"/>
    <col min="7208" max="7208" width="8.5" style="151" customWidth="1"/>
    <col min="7209" max="7209" width="8.375" style="151" customWidth="1"/>
    <col min="7210" max="7210" width="9" style="151"/>
    <col min="7211" max="7211" width="8.125" style="151" customWidth="1"/>
    <col min="7212" max="7212" width="6.75" style="151" customWidth="1"/>
    <col min="7213" max="7214" width="5.5" style="151" customWidth="1"/>
    <col min="7215" max="7215" width="7.25" style="151" customWidth="1"/>
    <col min="7216" max="7216" width="6.5" style="151" customWidth="1"/>
    <col min="7217" max="7218" width="7.125" style="151" customWidth="1"/>
    <col min="7219" max="7219" width="10.375" style="151" customWidth="1"/>
    <col min="7220" max="7220" width="21.875" style="151" bestFit="1" customWidth="1"/>
    <col min="7221" max="7221" width="10.25" style="151" customWidth="1"/>
    <col min="7222" max="7222" width="13.625" style="151" bestFit="1" customWidth="1"/>
    <col min="7223" max="7424" width="9" style="151"/>
    <col min="7425" max="7425" width="6.5" style="151" customWidth="1"/>
    <col min="7426" max="7426" width="8.25" style="151" customWidth="1"/>
    <col min="7427" max="7427" width="13" style="151" customWidth="1"/>
    <col min="7428" max="7428" width="14.125" style="151" customWidth="1"/>
    <col min="7429" max="7429" width="4.25" style="151" customWidth="1"/>
    <col min="7430" max="7430" width="18.125" style="151" bestFit="1" customWidth="1"/>
    <col min="7431" max="7431" width="10.625" style="151" bestFit="1" customWidth="1"/>
    <col min="7432" max="7432" width="26.5" style="151" customWidth="1"/>
    <col min="7433" max="7433" width="18.625" style="151" bestFit="1" customWidth="1"/>
    <col min="7434" max="7434" width="19.25" style="151" customWidth="1"/>
    <col min="7435" max="7435" width="12.75" style="151" customWidth="1"/>
    <col min="7436" max="7436" width="18.125" style="151" bestFit="1" customWidth="1"/>
    <col min="7437" max="7437" width="17.75" style="151" bestFit="1" customWidth="1"/>
    <col min="7438" max="7438" width="17.625" style="151" bestFit="1" customWidth="1"/>
    <col min="7439" max="7439" width="18.25" style="151" customWidth="1"/>
    <col min="7440" max="7440" width="16.625" style="151" customWidth="1"/>
    <col min="7441" max="7441" width="8.625" style="151" customWidth="1"/>
    <col min="7442" max="7442" width="17.625" style="151" customWidth="1"/>
    <col min="7443" max="7444" width="16.625" style="151" customWidth="1"/>
    <col min="7445" max="7445" width="5.625" style="151" customWidth="1"/>
    <col min="7446" max="7446" width="3.625" style="151" customWidth="1"/>
    <col min="7447" max="7447" width="10.625" style="151" customWidth="1"/>
    <col min="7448" max="7448" width="13.125" style="151" customWidth="1"/>
    <col min="7449" max="7449" width="14.25" style="151" customWidth="1"/>
    <col min="7450" max="7450" width="9.625" style="151" customWidth="1"/>
    <col min="7451" max="7455" width="10.625" style="151" customWidth="1"/>
    <col min="7456" max="7456" width="8.5" style="151" customWidth="1"/>
    <col min="7457" max="7457" width="7.625" style="151" customWidth="1"/>
    <col min="7458" max="7458" width="7.5" style="151" customWidth="1"/>
    <col min="7459" max="7459" width="15.125" style="151" customWidth="1"/>
    <col min="7460" max="7460" width="8" style="151" customWidth="1"/>
    <col min="7461" max="7461" width="7.25" style="151" customWidth="1"/>
    <col min="7462" max="7462" width="8.25" style="151" customWidth="1"/>
    <col min="7463" max="7463" width="7.125" style="151" customWidth="1"/>
    <col min="7464" max="7464" width="8.5" style="151" customWidth="1"/>
    <col min="7465" max="7465" width="8.375" style="151" customWidth="1"/>
    <col min="7466" max="7466" width="9" style="151"/>
    <col min="7467" max="7467" width="8.125" style="151" customWidth="1"/>
    <col min="7468" max="7468" width="6.75" style="151" customWidth="1"/>
    <col min="7469" max="7470" width="5.5" style="151" customWidth="1"/>
    <col min="7471" max="7471" width="7.25" style="151" customWidth="1"/>
    <col min="7472" max="7472" width="6.5" style="151" customWidth="1"/>
    <col min="7473" max="7474" width="7.125" style="151" customWidth="1"/>
    <col min="7475" max="7475" width="10.375" style="151" customWidth="1"/>
    <col min="7476" max="7476" width="21.875" style="151" bestFit="1" customWidth="1"/>
    <col min="7477" max="7477" width="10.25" style="151" customWidth="1"/>
    <col min="7478" max="7478" width="13.625" style="151" bestFit="1" customWidth="1"/>
    <col min="7479" max="7680" width="9" style="151"/>
    <col min="7681" max="7681" width="6.5" style="151" customWidth="1"/>
    <col min="7682" max="7682" width="8.25" style="151" customWidth="1"/>
    <col min="7683" max="7683" width="13" style="151" customWidth="1"/>
    <col min="7684" max="7684" width="14.125" style="151" customWidth="1"/>
    <col min="7685" max="7685" width="4.25" style="151" customWidth="1"/>
    <col min="7686" max="7686" width="18.125" style="151" bestFit="1" customWidth="1"/>
    <col min="7687" max="7687" width="10.625" style="151" bestFit="1" customWidth="1"/>
    <col min="7688" max="7688" width="26.5" style="151" customWidth="1"/>
    <col min="7689" max="7689" width="18.625" style="151" bestFit="1" customWidth="1"/>
    <col min="7690" max="7690" width="19.25" style="151" customWidth="1"/>
    <col min="7691" max="7691" width="12.75" style="151" customWidth="1"/>
    <col min="7692" max="7692" width="18.125" style="151" bestFit="1" customWidth="1"/>
    <col min="7693" max="7693" width="17.75" style="151" bestFit="1" customWidth="1"/>
    <col min="7694" max="7694" width="17.625" style="151" bestFit="1" customWidth="1"/>
    <col min="7695" max="7695" width="18.25" style="151" customWidth="1"/>
    <col min="7696" max="7696" width="16.625" style="151" customWidth="1"/>
    <col min="7697" max="7697" width="8.625" style="151" customWidth="1"/>
    <col min="7698" max="7698" width="17.625" style="151" customWidth="1"/>
    <col min="7699" max="7700" width="16.625" style="151" customWidth="1"/>
    <col min="7701" max="7701" width="5.625" style="151" customWidth="1"/>
    <col min="7702" max="7702" width="3.625" style="151" customWidth="1"/>
    <col min="7703" max="7703" width="10.625" style="151" customWidth="1"/>
    <col min="7704" max="7704" width="13.125" style="151" customWidth="1"/>
    <col min="7705" max="7705" width="14.25" style="151" customWidth="1"/>
    <col min="7706" max="7706" width="9.625" style="151" customWidth="1"/>
    <col min="7707" max="7711" width="10.625" style="151" customWidth="1"/>
    <col min="7712" max="7712" width="8.5" style="151" customWidth="1"/>
    <col min="7713" max="7713" width="7.625" style="151" customWidth="1"/>
    <col min="7714" max="7714" width="7.5" style="151" customWidth="1"/>
    <col min="7715" max="7715" width="15.125" style="151" customWidth="1"/>
    <col min="7716" max="7716" width="8" style="151" customWidth="1"/>
    <col min="7717" max="7717" width="7.25" style="151" customWidth="1"/>
    <col min="7718" max="7718" width="8.25" style="151" customWidth="1"/>
    <col min="7719" max="7719" width="7.125" style="151" customWidth="1"/>
    <col min="7720" max="7720" width="8.5" style="151" customWidth="1"/>
    <col min="7721" max="7721" width="8.375" style="151" customWidth="1"/>
    <col min="7722" max="7722" width="9" style="151"/>
    <col min="7723" max="7723" width="8.125" style="151" customWidth="1"/>
    <col min="7724" max="7724" width="6.75" style="151" customWidth="1"/>
    <col min="7725" max="7726" width="5.5" style="151" customWidth="1"/>
    <col min="7727" max="7727" width="7.25" style="151" customWidth="1"/>
    <col min="7728" max="7728" width="6.5" style="151" customWidth="1"/>
    <col min="7729" max="7730" width="7.125" style="151" customWidth="1"/>
    <col min="7731" max="7731" width="10.375" style="151" customWidth="1"/>
    <col min="7732" max="7732" width="21.875" style="151" bestFit="1" customWidth="1"/>
    <col min="7733" max="7733" width="10.25" style="151" customWidth="1"/>
    <col min="7734" max="7734" width="13.625" style="151" bestFit="1" customWidth="1"/>
    <col min="7735" max="7936" width="9" style="151"/>
    <col min="7937" max="7937" width="6.5" style="151" customWidth="1"/>
    <col min="7938" max="7938" width="8.25" style="151" customWidth="1"/>
    <col min="7939" max="7939" width="13" style="151" customWidth="1"/>
    <col min="7940" max="7940" width="14.125" style="151" customWidth="1"/>
    <col min="7941" max="7941" width="4.25" style="151" customWidth="1"/>
    <col min="7942" max="7942" width="18.125" style="151" bestFit="1" customWidth="1"/>
    <col min="7943" max="7943" width="10.625" style="151" bestFit="1" customWidth="1"/>
    <col min="7944" max="7944" width="26.5" style="151" customWidth="1"/>
    <col min="7945" max="7945" width="18.625" style="151" bestFit="1" customWidth="1"/>
    <col min="7946" max="7946" width="19.25" style="151" customWidth="1"/>
    <col min="7947" max="7947" width="12.75" style="151" customWidth="1"/>
    <col min="7948" max="7948" width="18.125" style="151" bestFit="1" customWidth="1"/>
    <col min="7949" max="7949" width="17.75" style="151" bestFit="1" customWidth="1"/>
    <col min="7950" max="7950" width="17.625" style="151" bestFit="1" customWidth="1"/>
    <col min="7951" max="7951" width="18.25" style="151" customWidth="1"/>
    <col min="7952" max="7952" width="16.625" style="151" customWidth="1"/>
    <col min="7953" max="7953" width="8.625" style="151" customWidth="1"/>
    <col min="7954" max="7954" width="17.625" style="151" customWidth="1"/>
    <col min="7955" max="7956" width="16.625" style="151" customWidth="1"/>
    <col min="7957" max="7957" width="5.625" style="151" customWidth="1"/>
    <col min="7958" max="7958" width="3.625" style="151" customWidth="1"/>
    <col min="7959" max="7959" width="10.625" style="151" customWidth="1"/>
    <col min="7960" max="7960" width="13.125" style="151" customWidth="1"/>
    <col min="7961" max="7961" width="14.25" style="151" customWidth="1"/>
    <col min="7962" max="7962" width="9.625" style="151" customWidth="1"/>
    <col min="7963" max="7967" width="10.625" style="151" customWidth="1"/>
    <col min="7968" max="7968" width="8.5" style="151" customWidth="1"/>
    <col min="7969" max="7969" width="7.625" style="151" customWidth="1"/>
    <col min="7970" max="7970" width="7.5" style="151" customWidth="1"/>
    <col min="7971" max="7971" width="15.125" style="151" customWidth="1"/>
    <col min="7972" max="7972" width="8" style="151" customWidth="1"/>
    <col min="7973" max="7973" width="7.25" style="151" customWidth="1"/>
    <col min="7974" max="7974" width="8.25" style="151" customWidth="1"/>
    <col min="7975" max="7975" width="7.125" style="151" customWidth="1"/>
    <col min="7976" max="7976" width="8.5" style="151" customWidth="1"/>
    <col min="7977" max="7977" width="8.375" style="151" customWidth="1"/>
    <col min="7978" max="7978" width="9" style="151"/>
    <col min="7979" max="7979" width="8.125" style="151" customWidth="1"/>
    <col min="7980" max="7980" width="6.75" style="151" customWidth="1"/>
    <col min="7981" max="7982" width="5.5" style="151" customWidth="1"/>
    <col min="7983" max="7983" width="7.25" style="151" customWidth="1"/>
    <col min="7984" max="7984" width="6.5" style="151" customWidth="1"/>
    <col min="7985" max="7986" width="7.125" style="151" customWidth="1"/>
    <col min="7987" max="7987" width="10.375" style="151" customWidth="1"/>
    <col min="7988" max="7988" width="21.875" style="151" bestFit="1" customWidth="1"/>
    <col min="7989" max="7989" width="10.25" style="151" customWidth="1"/>
    <col min="7990" max="7990" width="13.625" style="151" bestFit="1" customWidth="1"/>
    <col min="7991" max="8192" width="9" style="151"/>
    <col min="8193" max="8193" width="6.5" style="151" customWidth="1"/>
    <col min="8194" max="8194" width="8.25" style="151" customWidth="1"/>
    <col min="8195" max="8195" width="13" style="151" customWidth="1"/>
    <col min="8196" max="8196" width="14.125" style="151" customWidth="1"/>
    <col min="8197" max="8197" width="4.25" style="151" customWidth="1"/>
    <col min="8198" max="8198" width="18.125" style="151" bestFit="1" customWidth="1"/>
    <col min="8199" max="8199" width="10.625" style="151" bestFit="1" customWidth="1"/>
    <col min="8200" max="8200" width="26.5" style="151" customWidth="1"/>
    <col min="8201" max="8201" width="18.625" style="151" bestFit="1" customWidth="1"/>
    <col min="8202" max="8202" width="19.25" style="151" customWidth="1"/>
    <col min="8203" max="8203" width="12.75" style="151" customWidth="1"/>
    <col min="8204" max="8204" width="18.125" style="151" bestFit="1" customWidth="1"/>
    <col min="8205" max="8205" width="17.75" style="151" bestFit="1" customWidth="1"/>
    <col min="8206" max="8206" width="17.625" style="151" bestFit="1" customWidth="1"/>
    <col min="8207" max="8207" width="18.25" style="151" customWidth="1"/>
    <col min="8208" max="8208" width="16.625" style="151" customWidth="1"/>
    <col min="8209" max="8209" width="8.625" style="151" customWidth="1"/>
    <col min="8210" max="8210" width="17.625" style="151" customWidth="1"/>
    <col min="8211" max="8212" width="16.625" style="151" customWidth="1"/>
    <col min="8213" max="8213" width="5.625" style="151" customWidth="1"/>
    <col min="8214" max="8214" width="3.625" style="151" customWidth="1"/>
    <col min="8215" max="8215" width="10.625" style="151" customWidth="1"/>
    <col min="8216" max="8216" width="13.125" style="151" customWidth="1"/>
    <col min="8217" max="8217" width="14.25" style="151" customWidth="1"/>
    <col min="8218" max="8218" width="9.625" style="151" customWidth="1"/>
    <col min="8219" max="8223" width="10.625" style="151" customWidth="1"/>
    <col min="8224" max="8224" width="8.5" style="151" customWidth="1"/>
    <col min="8225" max="8225" width="7.625" style="151" customWidth="1"/>
    <col min="8226" max="8226" width="7.5" style="151" customWidth="1"/>
    <col min="8227" max="8227" width="15.125" style="151" customWidth="1"/>
    <col min="8228" max="8228" width="8" style="151" customWidth="1"/>
    <col min="8229" max="8229" width="7.25" style="151" customWidth="1"/>
    <col min="8230" max="8230" width="8.25" style="151" customWidth="1"/>
    <col min="8231" max="8231" width="7.125" style="151" customWidth="1"/>
    <col min="8232" max="8232" width="8.5" style="151" customWidth="1"/>
    <col min="8233" max="8233" width="8.375" style="151" customWidth="1"/>
    <col min="8234" max="8234" width="9" style="151"/>
    <col min="8235" max="8235" width="8.125" style="151" customWidth="1"/>
    <col min="8236" max="8236" width="6.75" style="151" customWidth="1"/>
    <col min="8237" max="8238" width="5.5" style="151" customWidth="1"/>
    <col min="8239" max="8239" width="7.25" style="151" customWidth="1"/>
    <col min="8240" max="8240" width="6.5" style="151" customWidth="1"/>
    <col min="8241" max="8242" width="7.125" style="151" customWidth="1"/>
    <col min="8243" max="8243" width="10.375" style="151" customWidth="1"/>
    <col min="8244" max="8244" width="21.875" style="151" bestFit="1" customWidth="1"/>
    <col min="8245" max="8245" width="10.25" style="151" customWidth="1"/>
    <col min="8246" max="8246" width="13.625" style="151" bestFit="1" customWidth="1"/>
    <col min="8247" max="8448" width="9" style="151"/>
    <col min="8449" max="8449" width="6.5" style="151" customWidth="1"/>
    <col min="8450" max="8450" width="8.25" style="151" customWidth="1"/>
    <col min="8451" max="8451" width="13" style="151" customWidth="1"/>
    <col min="8452" max="8452" width="14.125" style="151" customWidth="1"/>
    <col min="8453" max="8453" width="4.25" style="151" customWidth="1"/>
    <col min="8454" max="8454" width="18.125" style="151" bestFit="1" customWidth="1"/>
    <col min="8455" max="8455" width="10.625" style="151" bestFit="1" customWidth="1"/>
    <col min="8456" max="8456" width="26.5" style="151" customWidth="1"/>
    <col min="8457" max="8457" width="18.625" style="151" bestFit="1" customWidth="1"/>
    <col min="8458" max="8458" width="19.25" style="151" customWidth="1"/>
    <col min="8459" max="8459" width="12.75" style="151" customWidth="1"/>
    <col min="8460" max="8460" width="18.125" style="151" bestFit="1" customWidth="1"/>
    <col min="8461" max="8461" width="17.75" style="151" bestFit="1" customWidth="1"/>
    <col min="8462" max="8462" width="17.625" style="151" bestFit="1" customWidth="1"/>
    <col min="8463" max="8463" width="18.25" style="151" customWidth="1"/>
    <col min="8464" max="8464" width="16.625" style="151" customWidth="1"/>
    <col min="8465" max="8465" width="8.625" style="151" customWidth="1"/>
    <col min="8466" max="8466" width="17.625" style="151" customWidth="1"/>
    <col min="8467" max="8468" width="16.625" style="151" customWidth="1"/>
    <col min="8469" max="8469" width="5.625" style="151" customWidth="1"/>
    <col min="8470" max="8470" width="3.625" style="151" customWidth="1"/>
    <col min="8471" max="8471" width="10.625" style="151" customWidth="1"/>
    <col min="8472" max="8472" width="13.125" style="151" customWidth="1"/>
    <col min="8473" max="8473" width="14.25" style="151" customWidth="1"/>
    <col min="8474" max="8474" width="9.625" style="151" customWidth="1"/>
    <col min="8475" max="8479" width="10.625" style="151" customWidth="1"/>
    <col min="8480" max="8480" width="8.5" style="151" customWidth="1"/>
    <col min="8481" max="8481" width="7.625" style="151" customWidth="1"/>
    <col min="8482" max="8482" width="7.5" style="151" customWidth="1"/>
    <col min="8483" max="8483" width="15.125" style="151" customWidth="1"/>
    <col min="8484" max="8484" width="8" style="151" customWidth="1"/>
    <col min="8485" max="8485" width="7.25" style="151" customWidth="1"/>
    <col min="8486" max="8486" width="8.25" style="151" customWidth="1"/>
    <col min="8487" max="8487" width="7.125" style="151" customWidth="1"/>
    <col min="8488" max="8488" width="8.5" style="151" customWidth="1"/>
    <col min="8489" max="8489" width="8.375" style="151" customWidth="1"/>
    <col min="8490" max="8490" width="9" style="151"/>
    <col min="8491" max="8491" width="8.125" style="151" customWidth="1"/>
    <col min="8492" max="8492" width="6.75" style="151" customWidth="1"/>
    <col min="8493" max="8494" width="5.5" style="151" customWidth="1"/>
    <col min="8495" max="8495" width="7.25" style="151" customWidth="1"/>
    <col min="8496" max="8496" width="6.5" style="151" customWidth="1"/>
    <col min="8497" max="8498" width="7.125" style="151" customWidth="1"/>
    <col min="8499" max="8499" width="10.375" style="151" customWidth="1"/>
    <col min="8500" max="8500" width="21.875" style="151" bestFit="1" customWidth="1"/>
    <col min="8501" max="8501" width="10.25" style="151" customWidth="1"/>
    <col min="8502" max="8502" width="13.625" style="151" bestFit="1" customWidth="1"/>
    <col min="8503" max="8704" width="9" style="151"/>
    <col min="8705" max="8705" width="6.5" style="151" customWidth="1"/>
    <col min="8706" max="8706" width="8.25" style="151" customWidth="1"/>
    <col min="8707" max="8707" width="13" style="151" customWidth="1"/>
    <col min="8708" max="8708" width="14.125" style="151" customWidth="1"/>
    <col min="8709" max="8709" width="4.25" style="151" customWidth="1"/>
    <col min="8710" max="8710" width="18.125" style="151" bestFit="1" customWidth="1"/>
    <col min="8711" max="8711" width="10.625" style="151" bestFit="1" customWidth="1"/>
    <col min="8712" max="8712" width="26.5" style="151" customWidth="1"/>
    <col min="8713" max="8713" width="18.625" style="151" bestFit="1" customWidth="1"/>
    <col min="8714" max="8714" width="19.25" style="151" customWidth="1"/>
    <col min="8715" max="8715" width="12.75" style="151" customWidth="1"/>
    <col min="8716" max="8716" width="18.125" style="151" bestFit="1" customWidth="1"/>
    <col min="8717" max="8717" width="17.75" style="151" bestFit="1" customWidth="1"/>
    <col min="8718" max="8718" width="17.625" style="151" bestFit="1" customWidth="1"/>
    <col min="8719" max="8719" width="18.25" style="151" customWidth="1"/>
    <col min="8720" max="8720" width="16.625" style="151" customWidth="1"/>
    <col min="8721" max="8721" width="8.625" style="151" customWidth="1"/>
    <col min="8722" max="8722" width="17.625" style="151" customWidth="1"/>
    <col min="8723" max="8724" width="16.625" style="151" customWidth="1"/>
    <col min="8725" max="8725" width="5.625" style="151" customWidth="1"/>
    <col min="8726" max="8726" width="3.625" style="151" customWidth="1"/>
    <col min="8727" max="8727" width="10.625" style="151" customWidth="1"/>
    <col min="8728" max="8728" width="13.125" style="151" customWidth="1"/>
    <col min="8729" max="8729" width="14.25" style="151" customWidth="1"/>
    <col min="8730" max="8730" width="9.625" style="151" customWidth="1"/>
    <col min="8731" max="8735" width="10.625" style="151" customWidth="1"/>
    <col min="8736" max="8736" width="8.5" style="151" customWidth="1"/>
    <col min="8737" max="8737" width="7.625" style="151" customWidth="1"/>
    <col min="8738" max="8738" width="7.5" style="151" customWidth="1"/>
    <col min="8739" max="8739" width="15.125" style="151" customWidth="1"/>
    <col min="8740" max="8740" width="8" style="151" customWidth="1"/>
    <col min="8741" max="8741" width="7.25" style="151" customWidth="1"/>
    <col min="8742" max="8742" width="8.25" style="151" customWidth="1"/>
    <col min="8743" max="8743" width="7.125" style="151" customWidth="1"/>
    <col min="8744" max="8744" width="8.5" style="151" customWidth="1"/>
    <col min="8745" max="8745" width="8.375" style="151" customWidth="1"/>
    <col min="8746" max="8746" width="9" style="151"/>
    <col min="8747" max="8747" width="8.125" style="151" customWidth="1"/>
    <col min="8748" max="8748" width="6.75" style="151" customWidth="1"/>
    <col min="8749" max="8750" width="5.5" style="151" customWidth="1"/>
    <col min="8751" max="8751" width="7.25" style="151" customWidth="1"/>
    <col min="8752" max="8752" width="6.5" style="151" customWidth="1"/>
    <col min="8753" max="8754" width="7.125" style="151" customWidth="1"/>
    <col min="8755" max="8755" width="10.375" style="151" customWidth="1"/>
    <col min="8756" max="8756" width="21.875" style="151" bestFit="1" customWidth="1"/>
    <col min="8757" max="8757" width="10.25" style="151" customWidth="1"/>
    <col min="8758" max="8758" width="13.625" style="151" bestFit="1" customWidth="1"/>
    <col min="8759" max="8960" width="9" style="151"/>
    <col min="8961" max="8961" width="6.5" style="151" customWidth="1"/>
    <col min="8962" max="8962" width="8.25" style="151" customWidth="1"/>
    <col min="8963" max="8963" width="13" style="151" customWidth="1"/>
    <col min="8964" max="8964" width="14.125" style="151" customWidth="1"/>
    <col min="8965" max="8965" width="4.25" style="151" customWidth="1"/>
    <col min="8966" max="8966" width="18.125" style="151" bestFit="1" customWidth="1"/>
    <col min="8967" max="8967" width="10.625" style="151" bestFit="1" customWidth="1"/>
    <col min="8968" max="8968" width="26.5" style="151" customWidth="1"/>
    <col min="8969" max="8969" width="18.625" style="151" bestFit="1" customWidth="1"/>
    <col min="8970" max="8970" width="19.25" style="151" customWidth="1"/>
    <col min="8971" max="8971" width="12.75" style="151" customWidth="1"/>
    <col min="8972" max="8972" width="18.125" style="151" bestFit="1" customWidth="1"/>
    <col min="8973" max="8973" width="17.75" style="151" bestFit="1" customWidth="1"/>
    <col min="8974" max="8974" width="17.625" style="151" bestFit="1" customWidth="1"/>
    <col min="8975" max="8975" width="18.25" style="151" customWidth="1"/>
    <col min="8976" max="8976" width="16.625" style="151" customWidth="1"/>
    <col min="8977" max="8977" width="8.625" style="151" customWidth="1"/>
    <col min="8978" max="8978" width="17.625" style="151" customWidth="1"/>
    <col min="8979" max="8980" width="16.625" style="151" customWidth="1"/>
    <col min="8981" max="8981" width="5.625" style="151" customWidth="1"/>
    <col min="8982" max="8982" width="3.625" style="151" customWidth="1"/>
    <col min="8983" max="8983" width="10.625" style="151" customWidth="1"/>
    <col min="8984" max="8984" width="13.125" style="151" customWidth="1"/>
    <col min="8985" max="8985" width="14.25" style="151" customWidth="1"/>
    <col min="8986" max="8986" width="9.625" style="151" customWidth="1"/>
    <col min="8987" max="8991" width="10.625" style="151" customWidth="1"/>
    <col min="8992" max="8992" width="8.5" style="151" customWidth="1"/>
    <col min="8993" max="8993" width="7.625" style="151" customWidth="1"/>
    <col min="8994" max="8994" width="7.5" style="151" customWidth="1"/>
    <col min="8995" max="8995" width="15.125" style="151" customWidth="1"/>
    <col min="8996" max="8996" width="8" style="151" customWidth="1"/>
    <col min="8997" max="8997" width="7.25" style="151" customWidth="1"/>
    <col min="8998" max="8998" width="8.25" style="151" customWidth="1"/>
    <col min="8999" max="8999" width="7.125" style="151" customWidth="1"/>
    <col min="9000" max="9000" width="8.5" style="151" customWidth="1"/>
    <col min="9001" max="9001" width="8.375" style="151" customWidth="1"/>
    <col min="9002" max="9002" width="9" style="151"/>
    <col min="9003" max="9003" width="8.125" style="151" customWidth="1"/>
    <col min="9004" max="9004" width="6.75" style="151" customWidth="1"/>
    <col min="9005" max="9006" width="5.5" style="151" customWidth="1"/>
    <col min="9007" max="9007" width="7.25" style="151" customWidth="1"/>
    <col min="9008" max="9008" width="6.5" style="151" customWidth="1"/>
    <col min="9009" max="9010" width="7.125" style="151" customWidth="1"/>
    <col min="9011" max="9011" width="10.375" style="151" customWidth="1"/>
    <col min="9012" max="9012" width="21.875" style="151" bestFit="1" customWidth="1"/>
    <col min="9013" max="9013" width="10.25" style="151" customWidth="1"/>
    <col min="9014" max="9014" width="13.625" style="151" bestFit="1" customWidth="1"/>
    <col min="9015" max="9216" width="9" style="151"/>
    <col min="9217" max="9217" width="6.5" style="151" customWidth="1"/>
    <col min="9218" max="9218" width="8.25" style="151" customWidth="1"/>
    <col min="9219" max="9219" width="13" style="151" customWidth="1"/>
    <col min="9220" max="9220" width="14.125" style="151" customWidth="1"/>
    <col min="9221" max="9221" width="4.25" style="151" customWidth="1"/>
    <col min="9222" max="9222" width="18.125" style="151" bestFit="1" customWidth="1"/>
    <col min="9223" max="9223" width="10.625" style="151" bestFit="1" customWidth="1"/>
    <col min="9224" max="9224" width="26.5" style="151" customWidth="1"/>
    <col min="9225" max="9225" width="18.625" style="151" bestFit="1" customWidth="1"/>
    <col min="9226" max="9226" width="19.25" style="151" customWidth="1"/>
    <col min="9227" max="9227" width="12.75" style="151" customWidth="1"/>
    <col min="9228" max="9228" width="18.125" style="151" bestFit="1" customWidth="1"/>
    <col min="9229" max="9229" width="17.75" style="151" bestFit="1" customWidth="1"/>
    <col min="9230" max="9230" width="17.625" style="151" bestFit="1" customWidth="1"/>
    <col min="9231" max="9231" width="18.25" style="151" customWidth="1"/>
    <col min="9232" max="9232" width="16.625" style="151" customWidth="1"/>
    <col min="9233" max="9233" width="8.625" style="151" customWidth="1"/>
    <col min="9234" max="9234" width="17.625" style="151" customWidth="1"/>
    <col min="9235" max="9236" width="16.625" style="151" customWidth="1"/>
    <col min="9237" max="9237" width="5.625" style="151" customWidth="1"/>
    <col min="9238" max="9238" width="3.625" style="151" customWidth="1"/>
    <col min="9239" max="9239" width="10.625" style="151" customWidth="1"/>
    <col min="9240" max="9240" width="13.125" style="151" customWidth="1"/>
    <col min="9241" max="9241" width="14.25" style="151" customWidth="1"/>
    <col min="9242" max="9242" width="9.625" style="151" customWidth="1"/>
    <col min="9243" max="9247" width="10.625" style="151" customWidth="1"/>
    <col min="9248" max="9248" width="8.5" style="151" customWidth="1"/>
    <col min="9249" max="9249" width="7.625" style="151" customWidth="1"/>
    <col min="9250" max="9250" width="7.5" style="151" customWidth="1"/>
    <col min="9251" max="9251" width="15.125" style="151" customWidth="1"/>
    <col min="9252" max="9252" width="8" style="151" customWidth="1"/>
    <col min="9253" max="9253" width="7.25" style="151" customWidth="1"/>
    <col min="9254" max="9254" width="8.25" style="151" customWidth="1"/>
    <col min="9255" max="9255" width="7.125" style="151" customWidth="1"/>
    <col min="9256" max="9256" width="8.5" style="151" customWidth="1"/>
    <col min="9257" max="9257" width="8.375" style="151" customWidth="1"/>
    <col min="9258" max="9258" width="9" style="151"/>
    <col min="9259" max="9259" width="8.125" style="151" customWidth="1"/>
    <col min="9260" max="9260" width="6.75" style="151" customWidth="1"/>
    <col min="9261" max="9262" width="5.5" style="151" customWidth="1"/>
    <col min="9263" max="9263" width="7.25" style="151" customWidth="1"/>
    <col min="9264" max="9264" width="6.5" style="151" customWidth="1"/>
    <col min="9265" max="9266" width="7.125" style="151" customWidth="1"/>
    <col min="9267" max="9267" width="10.375" style="151" customWidth="1"/>
    <col min="9268" max="9268" width="21.875" style="151" bestFit="1" customWidth="1"/>
    <col min="9269" max="9269" width="10.25" style="151" customWidth="1"/>
    <col min="9270" max="9270" width="13.625" style="151" bestFit="1" customWidth="1"/>
    <col min="9271" max="9472" width="9" style="151"/>
    <col min="9473" max="9473" width="6.5" style="151" customWidth="1"/>
    <col min="9474" max="9474" width="8.25" style="151" customWidth="1"/>
    <col min="9475" max="9475" width="13" style="151" customWidth="1"/>
    <col min="9476" max="9476" width="14.125" style="151" customWidth="1"/>
    <col min="9477" max="9477" width="4.25" style="151" customWidth="1"/>
    <col min="9478" max="9478" width="18.125" style="151" bestFit="1" customWidth="1"/>
    <col min="9479" max="9479" width="10.625" style="151" bestFit="1" customWidth="1"/>
    <col min="9480" max="9480" width="26.5" style="151" customWidth="1"/>
    <col min="9481" max="9481" width="18.625" style="151" bestFit="1" customWidth="1"/>
    <col min="9482" max="9482" width="19.25" style="151" customWidth="1"/>
    <col min="9483" max="9483" width="12.75" style="151" customWidth="1"/>
    <col min="9484" max="9484" width="18.125" style="151" bestFit="1" customWidth="1"/>
    <col min="9485" max="9485" width="17.75" style="151" bestFit="1" customWidth="1"/>
    <col min="9486" max="9486" width="17.625" style="151" bestFit="1" customWidth="1"/>
    <col min="9487" max="9487" width="18.25" style="151" customWidth="1"/>
    <col min="9488" max="9488" width="16.625" style="151" customWidth="1"/>
    <col min="9489" max="9489" width="8.625" style="151" customWidth="1"/>
    <col min="9490" max="9490" width="17.625" style="151" customWidth="1"/>
    <col min="9491" max="9492" width="16.625" style="151" customWidth="1"/>
    <col min="9493" max="9493" width="5.625" style="151" customWidth="1"/>
    <col min="9494" max="9494" width="3.625" style="151" customWidth="1"/>
    <col min="9495" max="9495" width="10.625" style="151" customWidth="1"/>
    <col min="9496" max="9496" width="13.125" style="151" customWidth="1"/>
    <col min="9497" max="9497" width="14.25" style="151" customWidth="1"/>
    <col min="9498" max="9498" width="9.625" style="151" customWidth="1"/>
    <col min="9499" max="9503" width="10.625" style="151" customWidth="1"/>
    <col min="9504" max="9504" width="8.5" style="151" customWidth="1"/>
    <col min="9505" max="9505" width="7.625" style="151" customWidth="1"/>
    <col min="9506" max="9506" width="7.5" style="151" customWidth="1"/>
    <col min="9507" max="9507" width="15.125" style="151" customWidth="1"/>
    <col min="9508" max="9508" width="8" style="151" customWidth="1"/>
    <col min="9509" max="9509" width="7.25" style="151" customWidth="1"/>
    <col min="9510" max="9510" width="8.25" style="151" customWidth="1"/>
    <col min="9511" max="9511" width="7.125" style="151" customWidth="1"/>
    <col min="9512" max="9512" width="8.5" style="151" customWidth="1"/>
    <col min="9513" max="9513" width="8.375" style="151" customWidth="1"/>
    <col min="9514" max="9514" width="9" style="151"/>
    <col min="9515" max="9515" width="8.125" style="151" customWidth="1"/>
    <col min="9516" max="9516" width="6.75" style="151" customWidth="1"/>
    <col min="9517" max="9518" width="5.5" style="151" customWidth="1"/>
    <col min="9519" max="9519" width="7.25" style="151" customWidth="1"/>
    <col min="9520" max="9520" width="6.5" style="151" customWidth="1"/>
    <col min="9521" max="9522" width="7.125" style="151" customWidth="1"/>
    <col min="9523" max="9523" width="10.375" style="151" customWidth="1"/>
    <col min="9524" max="9524" width="21.875" style="151" bestFit="1" customWidth="1"/>
    <col min="9525" max="9525" width="10.25" style="151" customWidth="1"/>
    <col min="9526" max="9526" width="13.625" style="151" bestFit="1" customWidth="1"/>
    <col min="9527" max="9728" width="9" style="151"/>
    <col min="9729" max="9729" width="6.5" style="151" customWidth="1"/>
    <col min="9730" max="9730" width="8.25" style="151" customWidth="1"/>
    <col min="9731" max="9731" width="13" style="151" customWidth="1"/>
    <col min="9732" max="9732" width="14.125" style="151" customWidth="1"/>
    <col min="9733" max="9733" width="4.25" style="151" customWidth="1"/>
    <col min="9734" max="9734" width="18.125" style="151" bestFit="1" customWidth="1"/>
    <col min="9735" max="9735" width="10.625" style="151" bestFit="1" customWidth="1"/>
    <col min="9736" max="9736" width="26.5" style="151" customWidth="1"/>
    <col min="9737" max="9737" width="18.625" style="151" bestFit="1" customWidth="1"/>
    <col min="9738" max="9738" width="19.25" style="151" customWidth="1"/>
    <col min="9739" max="9739" width="12.75" style="151" customWidth="1"/>
    <col min="9740" max="9740" width="18.125" style="151" bestFit="1" customWidth="1"/>
    <col min="9741" max="9741" width="17.75" style="151" bestFit="1" customWidth="1"/>
    <col min="9742" max="9742" width="17.625" style="151" bestFit="1" customWidth="1"/>
    <col min="9743" max="9743" width="18.25" style="151" customWidth="1"/>
    <col min="9744" max="9744" width="16.625" style="151" customWidth="1"/>
    <col min="9745" max="9745" width="8.625" style="151" customWidth="1"/>
    <col min="9746" max="9746" width="17.625" style="151" customWidth="1"/>
    <col min="9747" max="9748" width="16.625" style="151" customWidth="1"/>
    <col min="9749" max="9749" width="5.625" style="151" customWidth="1"/>
    <col min="9750" max="9750" width="3.625" style="151" customWidth="1"/>
    <col min="9751" max="9751" width="10.625" style="151" customWidth="1"/>
    <col min="9752" max="9752" width="13.125" style="151" customWidth="1"/>
    <col min="9753" max="9753" width="14.25" style="151" customWidth="1"/>
    <col min="9754" max="9754" width="9.625" style="151" customWidth="1"/>
    <col min="9755" max="9759" width="10.625" style="151" customWidth="1"/>
    <col min="9760" max="9760" width="8.5" style="151" customWidth="1"/>
    <col min="9761" max="9761" width="7.625" style="151" customWidth="1"/>
    <col min="9762" max="9762" width="7.5" style="151" customWidth="1"/>
    <col min="9763" max="9763" width="15.125" style="151" customWidth="1"/>
    <col min="9764" max="9764" width="8" style="151" customWidth="1"/>
    <col min="9765" max="9765" width="7.25" style="151" customWidth="1"/>
    <col min="9766" max="9766" width="8.25" style="151" customWidth="1"/>
    <col min="9767" max="9767" width="7.125" style="151" customWidth="1"/>
    <col min="9768" max="9768" width="8.5" style="151" customWidth="1"/>
    <col min="9769" max="9769" width="8.375" style="151" customWidth="1"/>
    <col min="9770" max="9770" width="9" style="151"/>
    <col min="9771" max="9771" width="8.125" style="151" customWidth="1"/>
    <col min="9772" max="9772" width="6.75" style="151" customWidth="1"/>
    <col min="9773" max="9774" width="5.5" style="151" customWidth="1"/>
    <col min="9775" max="9775" width="7.25" style="151" customWidth="1"/>
    <col min="9776" max="9776" width="6.5" style="151" customWidth="1"/>
    <col min="9777" max="9778" width="7.125" style="151" customWidth="1"/>
    <col min="9779" max="9779" width="10.375" style="151" customWidth="1"/>
    <col min="9780" max="9780" width="21.875" style="151" bestFit="1" customWidth="1"/>
    <col min="9781" max="9781" width="10.25" style="151" customWidth="1"/>
    <col min="9782" max="9782" width="13.625" style="151" bestFit="1" customWidth="1"/>
    <col min="9783" max="9984" width="9" style="151"/>
    <col min="9985" max="9985" width="6.5" style="151" customWidth="1"/>
    <col min="9986" max="9986" width="8.25" style="151" customWidth="1"/>
    <col min="9987" max="9987" width="13" style="151" customWidth="1"/>
    <col min="9988" max="9988" width="14.125" style="151" customWidth="1"/>
    <col min="9989" max="9989" width="4.25" style="151" customWidth="1"/>
    <col min="9990" max="9990" width="18.125" style="151" bestFit="1" customWidth="1"/>
    <col min="9991" max="9991" width="10.625" style="151" bestFit="1" customWidth="1"/>
    <col min="9992" max="9992" width="26.5" style="151" customWidth="1"/>
    <col min="9993" max="9993" width="18.625" style="151" bestFit="1" customWidth="1"/>
    <col min="9994" max="9994" width="19.25" style="151" customWidth="1"/>
    <col min="9995" max="9995" width="12.75" style="151" customWidth="1"/>
    <col min="9996" max="9996" width="18.125" style="151" bestFit="1" customWidth="1"/>
    <col min="9997" max="9997" width="17.75" style="151" bestFit="1" customWidth="1"/>
    <col min="9998" max="9998" width="17.625" style="151" bestFit="1" customWidth="1"/>
    <col min="9999" max="9999" width="18.25" style="151" customWidth="1"/>
    <col min="10000" max="10000" width="16.625" style="151" customWidth="1"/>
    <col min="10001" max="10001" width="8.625" style="151" customWidth="1"/>
    <col min="10002" max="10002" width="17.625" style="151" customWidth="1"/>
    <col min="10003" max="10004" width="16.625" style="151" customWidth="1"/>
    <col min="10005" max="10005" width="5.625" style="151" customWidth="1"/>
    <col min="10006" max="10006" width="3.625" style="151" customWidth="1"/>
    <col min="10007" max="10007" width="10.625" style="151" customWidth="1"/>
    <col min="10008" max="10008" width="13.125" style="151" customWidth="1"/>
    <col min="10009" max="10009" width="14.25" style="151" customWidth="1"/>
    <col min="10010" max="10010" width="9.625" style="151" customWidth="1"/>
    <col min="10011" max="10015" width="10.625" style="151" customWidth="1"/>
    <col min="10016" max="10016" width="8.5" style="151" customWidth="1"/>
    <col min="10017" max="10017" width="7.625" style="151" customWidth="1"/>
    <col min="10018" max="10018" width="7.5" style="151" customWidth="1"/>
    <col min="10019" max="10019" width="15.125" style="151" customWidth="1"/>
    <col min="10020" max="10020" width="8" style="151" customWidth="1"/>
    <col min="10021" max="10021" width="7.25" style="151" customWidth="1"/>
    <col min="10022" max="10022" width="8.25" style="151" customWidth="1"/>
    <col min="10023" max="10023" width="7.125" style="151" customWidth="1"/>
    <col min="10024" max="10024" width="8.5" style="151" customWidth="1"/>
    <col min="10025" max="10025" width="8.375" style="151" customWidth="1"/>
    <col min="10026" max="10026" width="9" style="151"/>
    <col min="10027" max="10027" width="8.125" style="151" customWidth="1"/>
    <col min="10028" max="10028" width="6.75" style="151" customWidth="1"/>
    <col min="10029" max="10030" width="5.5" style="151" customWidth="1"/>
    <col min="10031" max="10031" width="7.25" style="151" customWidth="1"/>
    <col min="10032" max="10032" width="6.5" style="151" customWidth="1"/>
    <col min="10033" max="10034" width="7.125" style="151" customWidth="1"/>
    <col min="10035" max="10035" width="10.375" style="151" customWidth="1"/>
    <col min="10036" max="10036" width="21.875" style="151" bestFit="1" customWidth="1"/>
    <col min="10037" max="10037" width="10.25" style="151" customWidth="1"/>
    <col min="10038" max="10038" width="13.625" style="151" bestFit="1" customWidth="1"/>
    <col min="10039" max="10240" width="9" style="151"/>
    <col min="10241" max="10241" width="6.5" style="151" customWidth="1"/>
    <col min="10242" max="10242" width="8.25" style="151" customWidth="1"/>
    <col min="10243" max="10243" width="13" style="151" customWidth="1"/>
    <col min="10244" max="10244" width="14.125" style="151" customWidth="1"/>
    <col min="10245" max="10245" width="4.25" style="151" customWidth="1"/>
    <col min="10246" max="10246" width="18.125" style="151" bestFit="1" customWidth="1"/>
    <col min="10247" max="10247" width="10.625" style="151" bestFit="1" customWidth="1"/>
    <col min="10248" max="10248" width="26.5" style="151" customWidth="1"/>
    <col min="10249" max="10249" width="18.625" style="151" bestFit="1" customWidth="1"/>
    <col min="10250" max="10250" width="19.25" style="151" customWidth="1"/>
    <col min="10251" max="10251" width="12.75" style="151" customWidth="1"/>
    <col min="10252" max="10252" width="18.125" style="151" bestFit="1" customWidth="1"/>
    <col min="10253" max="10253" width="17.75" style="151" bestFit="1" customWidth="1"/>
    <col min="10254" max="10254" width="17.625" style="151" bestFit="1" customWidth="1"/>
    <col min="10255" max="10255" width="18.25" style="151" customWidth="1"/>
    <col min="10256" max="10256" width="16.625" style="151" customWidth="1"/>
    <col min="10257" max="10257" width="8.625" style="151" customWidth="1"/>
    <col min="10258" max="10258" width="17.625" style="151" customWidth="1"/>
    <col min="10259" max="10260" width="16.625" style="151" customWidth="1"/>
    <col min="10261" max="10261" width="5.625" style="151" customWidth="1"/>
    <col min="10262" max="10262" width="3.625" style="151" customWidth="1"/>
    <col min="10263" max="10263" width="10.625" style="151" customWidth="1"/>
    <col min="10264" max="10264" width="13.125" style="151" customWidth="1"/>
    <col min="10265" max="10265" width="14.25" style="151" customWidth="1"/>
    <col min="10266" max="10266" width="9.625" style="151" customWidth="1"/>
    <col min="10267" max="10271" width="10.625" style="151" customWidth="1"/>
    <col min="10272" max="10272" width="8.5" style="151" customWidth="1"/>
    <col min="10273" max="10273" width="7.625" style="151" customWidth="1"/>
    <col min="10274" max="10274" width="7.5" style="151" customWidth="1"/>
    <col min="10275" max="10275" width="15.125" style="151" customWidth="1"/>
    <col min="10276" max="10276" width="8" style="151" customWidth="1"/>
    <col min="10277" max="10277" width="7.25" style="151" customWidth="1"/>
    <col min="10278" max="10278" width="8.25" style="151" customWidth="1"/>
    <col min="10279" max="10279" width="7.125" style="151" customWidth="1"/>
    <col min="10280" max="10280" width="8.5" style="151" customWidth="1"/>
    <col min="10281" max="10281" width="8.375" style="151" customWidth="1"/>
    <col min="10282" max="10282" width="9" style="151"/>
    <col min="10283" max="10283" width="8.125" style="151" customWidth="1"/>
    <col min="10284" max="10284" width="6.75" style="151" customWidth="1"/>
    <col min="10285" max="10286" width="5.5" style="151" customWidth="1"/>
    <col min="10287" max="10287" width="7.25" style="151" customWidth="1"/>
    <col min="10288" max="10288" width="6.5" style="151" customWidth="1"/>
    <col min="10289" max="10290" width="7.125" style="151" customWidth="1"/>
    <col min="10291" max="10291" width="10.375" style="151" customWidth="1"/>
    <col min="10292" max="10292" width="21.875" style="151" bestFit="1" customWidth="1"/>
    <col min="10293" max="10293" width="10.25" style="151" customWidth="1"/>
    <col min="10294" max="10294" width="13.625" style="151" bestFit="1" customWidth="1"/>
    <col min="10295" max="10496" width="9" style="151"/>
    <col min="10497" max="10497" width="6.5" style="151" customWidth="1"/>
    <col min="10498" max="10498" width="8.25" style="151" customWidth="1"/>
    <col min="10499" max="10499" width="13" style="151" customWidth="1"/>
    <col min="10500" max="10500" width="14.125" style="151" customWidth="1"/>
    <col min="10501" max="10501" width="4.25" style="151" customWidth="1"/>
    <col min="10502" max="10502" width="18.125" style="151" bestFit="1" customWidth="1"/>
    <col min="10503" max="10503" width="10.625" style="151" bestFit="1" customWidth="1"/>
    <col min="10504" max="10504" width="26.5" style="151" customWidth="1"/>
    <col min="10505" max="10505" width="18.625" style="151" bestFit="1" customWidth="1"/>
    <col min="10506" max="10506" width="19.25" style="151" customWidth="1"/>
    <col min="10507" max="10507" width="12.75" style="151" customWidth="1"/>
    <col min="10508" max="10508" width="18.125" style="151" bestFit="1" customWidth="1"/>
    <col min="10509" max="10509" width="17.75" style="151" bestFit="1" customWidth="1"/>
    <col min="10510" max="10510" width="17.625" style="151" bestFit="1" customWidth="1"/>
    <col min="10511" max="10511" width="18.25" style="151" customWidth="1"/>
    <col min="10512" max="10512" width="16.625" style="151" customWidth="1"/>
    <col min="10513" max="10513" width="8.625" style="151" customWidth="1"/>
    <col min="10514" max="10514" width="17.625" style="151" customWidth="1"/>
    <col min="10515" max="10516" width="16.625" style="151" customWidth="1"/>
    <col min="10517" max="10517" width="5.625" style="151" customWidth="1"/>
    <col min="10518" max="10518" width="3.625" style="151" customWidth="1"/>
    <col min="10519" max="10519" width="10.625" style="151" customWidth="1"/>
    <col min="10520" max="10520" width="13.125" style="151" customWidth="1"/>
    <col min="10521" max="10521" width="14.25" style="151" customWidth="1"/>
    <col min="10522" max="10522" width="9.625" style="151" customWidth="1"/>
    <col min="10523" max="10527" width="10.625" style="151" customWidth="1"/>
    <col min="10528" max="10528" width="8.5" style="151" customWidth="1"/>
    <col min="10529" max="10529" width="7.625" style="151" customWidth="1"/>
    <col min="10530" max="10530" width="7.5" style="151" customWidth="1"/>
    <col min="10531" max="10531" width="15.125" style="151" customWidth="1"/>
    <col min="10532" max="10532" width="8" style="151" customWidth="1"/>
    <col min="10533" max="10533" width="7.25" style="151" customWidth="1"/>
    <col min="10534" max="10534" width="8.25" style="151" customWidth="1"/>
    <col min="10535" max="10535" width="7.125" style="151" customWidth="1"/>
    <col min="10536" max="10536" width="8.5" style="151" customWidth="1"/>
    <col min="10537" max="10537" width="8.375" style="151" customWidth="1"/>
    <col min="10538" max="10538" width="9" style="151"/>
    <col min="10539" max="10539" width="8.125" style="151" customWidth="1"/>
    <col min="10540" max="10540" width="6.75" style="151" customWidth="1"/>
    <col min="10541" max="10542" width="5.5" style="151" customWidth="1"/>
    <col min="10543" max="10543" width="7.25" style="151" customWidth="1"/>
    <col min="10544" max="10544" width="6.5" style="151" customWidth="1"/>
    <col min="10545" max="10546" width="7.125" style="151" customWidth="1"/>
    <col min="10547" max="10547" width="10.375" style="151" customWidth="1"/>
    <col min="10548" max="10548" width="21.875" style="151" bestFit="1" customWidth="1"/>
    <col min="10549" max="10549" width="10.25" style="151" customWidth="1"/>
    <col min="10550" max="10550" width="13.625" style="151" bestFit="1" customWidth="1"/>
    <col min="10551" max="10752" width="9" style="151"/>
    <col min="10753" max="10753" width="6.5" style="151" customWidth="1"/>
    <col min="10754" max="10754" width="8.25" style="151" customWidth="1"/>
    <col min="10755" max="10755" width="13" style="151" customWidth="1"/>
    <col min="10756" max="10756" width="14.125" style="151" customWidth="1"/>
    <col min="10757" max="10757" width="4.25" style="151" customWidth="1"/>
    <col min="10758" max="10758" width="18.125" style="151" bestFit="1" customWidth="1"/>
    <col min="10759" max="10759" width="10.625" style="151" bestFit="1" customWidth="1"/>
    <col min="10760" max="10760" width="26.5" style="151" customWidth="1"/>
    <col min="10761" max="10761" width="18.625" style="151" bestFit="1" customWidth="1"/>
    <col min="10762" max="10762" width="19.25" style="151" customWidth="1"/>
    <col min="10763" max="10763" width="12.75" style="151" customWidth="1"/>
    <col min="10764" max="10764" width="18.125" style="151" bestFit="1" customWidth="1"/>
    <col min="10765" max="10765" width="17.75" style="151" bestFit="1" customWidth="1"/>
    <col min="10766" max="10766" width="17.625" style="151" bestFit="1" customWidth="1"/>
    <col min="10767" max="10767" width="18.25" style="151" customWidth="1"/>
    <col min="10768" max="10768" width="16.625" style="151" customWidth="1"/>
    <col min="10769" max="10769" width="8.625" style="151" customWidth="1"/>
    <col min="10770" max="10770" width="17.625" style="151" customWidth="1"/>
    <col min="10771" max="10772" width="16.625" style="151" customWidth="1"/>
    <col min="10773" max="10773" width="5.625" style="151" customWidth="1"/>
    <col min="10774" max="10774" width="3.625" style="151" customWidth="1"/>
    <col min="10775" max="10775" width="10.625" style="151" customWidth="1"/>
    <col min="10776" max="10776" width="13.125" style="151" customWidth="1"/>
    <col min="10777" max="10777" width="14.25" style="151" customWidth="1"/>
    <col min="10778" max="10778" width="9.625" style="151" customWidth="1"/>
    <col min="10779" max="10783" width="10.625" style="151" customWidth="1"/>
    <col min="10784" max="10784" width="8.5" style="151" customWidth="1"/>
    <col min="10785" max="10785" width="7.625" style="151" customWidth="1"/>
    <col min="10786" max="10786" width="7.5" style="151" customWidth="1"/>
    <col min="10787" max="10787" width="15.125" style="151" customWidth="1"/>
    <col min="10788" max="10788" width="8" style="151" customWidth="1"/>
    <col min="10789" max="10789" width="7.25" style="151" customWidth="1"/>
    <col min="10790" max="10790" width="8.25" style="151" customWidth="1"/>
    <col min="10791" max="10791" width="7.125" style="151" customWidth="1"/>
    <col min="10792" max="10792" width="8.5" style="151" customWidth="1"/>
    <col min="10793" max="10793" width="8.375" style="151" customWidth="1"/>
    <col min="10794" max="10794" width="9" style="151"/>
    <col min="10795" max="10795" width="8.125" style="151" customWidth="1"/>
    <col min="10796" max="10796" width="6.75" style="151" customWidth="1"/>
    <col min="10797" max="10798" width="5.5" style="151" customWidth="1"/>
    <col min="10799" max="10799" width="7.25" style="151" customWidth="1"/>
    <col min="10800" max="10800" width="6.5" style="151" customWidth="1"/>
    <col min="10801" max="10802" width="7.125" style="151" customWidth="1"/>
    <col min="10803" max="10803" width="10.375" style="151" customWidth="1"/>
    <col min="10804" max="10804" width="21.875" style="151" bestFit="1" customWidth="1"/>
    <col min="10805" max="10805" width="10.25" style="151" customWidth="1"/>
    <col min="10806" max="10806" width="13.625" style="151" bestFit="1" customWidth="1"/>
    <col min="10807" max="11008" width="9" style="151"/>
    <col min="11009" max="11009" width="6.5" style="151" customWidth="1"/>
    <col min="11010" max="11010" width="8.25" style="151" customWidth="1"/>
    <col min="11011" max="11011" width="13" style="151" customWidth="1"/>
    <col min="11012" max="11012" width="14.125" style="151" customWidth="1"/>
    <col min="11013" max="11013" width="4.25" style="151" customWidth="1"/>
    <col min="11014" max="11014" width="18.125" style="151" bestFit="1" customWidth="1"/>
    <col min="11015" max="11015" width="10.625" style="151" bestFit="1" customWidth="1"/>
    <col min="11016" max="11016" width="26.5" style="151" customWidth="1"/>
    <col min="11017" max="11017" width="18.625" style="151" bestFit="1" customWidth="1"/>
    <col min="11018" max="11018" width="19.25" style="151" customWidth="1"/>
    <col min="11019" max="11019" width="12.75" style="151" customWidth="1"/>
    <col min="11020" max="11020" width="18.125" style="151" bestFit="1" customWidth="1"/>
    <col min="11021" max="11021" width="17.75" style="151" bestFit="1" customWidth="1"/>
    <col min="11022" max="11022" width="17.625" style="151" bestFit="1" customWidth="1"/>
    <col min="11023" max="11023" width="18.25" style="151" customWidth="1"/>
    <col min="11024" max="11024" width="16.625" style="151" customWidth="1"/>
    <col min="11025" max="11025" width="8.625" style="151" customWidth="1"/>
    <col min="11026" max="11026" width="17.625" style="151" customWidth="1"/>
    <col min="11027" max="11028" width="16.625" style="151" customWidth="1"/>
    <col min="11029" max="11029" width="5.625" style="151" customWidth="1"/>
    <col min="11030" max="11030" width="3.625" style="151" customWidth="1"/>
    <col min="11031" max="11031" width="10.625" style="151" customWidth="1"/>
    <col min="11032" max="11032" width="13.125" style="151" customWidth="1"/>
    <col min="11033" max="11033" width="14.25" style="151" customWidth="1"/>
    <col min="11034" max="11034" width="9.625" style="151" customWidth="1"/>
    <col min="11035" max="11039" width="10.625" style="151" customWidth="1"/>
    <col min="11040" max="11040" width="8.5" style="151" customWidth="1"/>
    <col min="11041" max="11041" width="7.625" style="151" customWidth="1"/>
    <col min="11042" max="11042" width="7.5" style="151" customWidth="1"/>
    <col min="11043" max="11043" width="15.125" style="151" customWidth="1"/>
    <col min="11044" max="11044" width="8" style="151" customWidth="1"/>
    <col min="11045" max="11045" width="7.25" style="151" customWidth="1"/>
    <col min="11046" max="11046" width="8.25" style="151" customWidth="1"/>
    <col min="11047" max="11047" width="7.125" style="151" customWidth="1"/>
    <col min="11048" max="11048" width="8.5" style="151" customWidth="1"/>
    <col min="11049" max="11049" width="8.375" style="151" customWidth="1"/>
    <col min="11050" max="11050" width="9" style="151"/>
    <col min="11051" max="11051" width="8.125" style="151" customWidth="1"/>
    <col min="11052" max="11052" width="6.75" style="151" customWidth="1"/>
    <col min="11053" max="11054" width="5.5" style="151" customWidth="1"/>
    <col min="11055" max="11055" width="7.25" style="151" customWidth="1"/>
    <col min="11056" max="11056" width="6.5" style="151" customWidth="1"/>
    <col min="11057" max="11058" width="7.125" style="151" customWidth="1"/>
    <col min="11059" max="11059" width="10.375" style="151" customWidth="1"/>
    <col min="11060" max="11060" width="21.875" style="151" bestFit="1" customWidth="1"/>
    <col min="11061" max="11061" width="10.25" style="151" customWidth="1"/>
    <col min="11062" max="11062" width="13.625" style="151" bestFit="1" customWidth="1"/>
    <col min="11063" max="11264" width="9" style="151"/>
    <col min="11265" max="11265" width="6.5" style="151" customWidth="1"/>
    <col min="11266" max="11266" width="8.25" style="151" customWidth="1"/>
    <col min="11267" max="11267" width="13" style="151" customWidth="1"/>
    <col min="11268" max="11268" width="14.125" style="151" customWidth="1"/>
    <col min="11269" max="11269" width="4.25" style="151" customWidth="1"/>
    <col min="11270" max="11270" width="18.125" style="151" bestFit="1" customWidth="1"/>
    <col min="11271" max="11271" width="10.625" style="151" bestFit="1" customWidth="1"/>
    <col min="11272" max="11272" width="26.5" style="151" customWidth="1"/>
    <col min="11273" max="11273" width="18.625" style="151" bestFit="1" customWidth="1"/>
    <col min="11274" max="11274" width="19.25" style="151" customWidth="1"/>
    <col min="11275" max="11275" width="12.75" style="151" customWidth="1"/>
    <col min="11276" max="11276" width="18.125" style="151" bestFit="1" customWidth="1"/>
    <col min="11277" max="11277" width="17.75" style="151" bestFit="1" customWidth="1"/>
    <col min="11278" max="11278" width="17.625" style="151" bestFit="1" customWidth="1"/>
    <col min="11279" max="11279" width="18.25" style="151" customWidth="1"/>
    <col min="11280" max="11280" width="16.625" style="151" customWidth="1"/>
    <col min="11281" max="11281" width="8.625" style="151" customWidth="1"/>
    <col min="11282" max="11282" width="17.625" style="151" customWidth="1"/>
    <col min="11283" max="11284" width="16.625" style="151" customWidth="1"/>
    <col min="11285" max="11285" width="5.625" style="151" customWidth="1"/>
    <col min="11286" max="11286" width="3.625" style="151" customWidth="1"/>
    <col min="11287" max="11287" width="10.625" style="151" customWidth="1"/>
    <col min="11288" max="11288" width="13.125" style="151" customWidth="1"/>
    <col min="11289" max="11289" width="14.25" style="151" customWidth="1"/>
    <col min="11290" max="11290" width="9.625" style="151" customWidth="1"/>
    <col min="11291" max="11295" width="10.625" style="151" customWidth="1"/>
    <col min="11296" max="11296" width="8.5" style="151" customWidth="1"/>
    <col min="11297" max="11297" width="7.625" style="151" customWidth="1"/>
    <col min="11298" max="11298" width="7.5" style="151" customWidth="1"/>
    <col min="11299" max="11299" width="15.125" style="151" customWidth="1"/>
    <col min="11300" max="11300" width="8" style="151" customWidth="1"/>
    <col min="11301" max="11301" width="7.25" style="151" customWidth="1"/>
    <col min="11302" max="11302" width="8.25" style="151" customWidth="1"/>
    <col min="11303" max="11303" width="7.125" style="151" customWidth="1"/>
    <col min="11304" max="11304" width="8.5" style="151" customWidth="1"/>
    <col min="11305" max="11305" width="8.375" style="151" customWidth="1"/>
    <col min="11306" max="11306" width="9" style="151"/>
    <col min="11307" max="11307" width="8.125" style="151" customWidth="1"/>
    <col min="11308" max="11308" width="6.75" style="151" customWidth="1"/>
    <col min="11309" max="11310" width="5.5" style="151" customWidth="1"/>
    <col min="11311" max="11311" width="7.25" style="151" customWidth="1"/>
    <col min="11312" max="11312" width="6.5" style="151" customWidth="1"/>
    <col min="11313" max="11314" width="7.125" style="151" customWidth="1"/>
    <col min="11315" max="11315" width="10.375" style="151" customWidth="1"/>
    <col min="11316" max="11316" width="21.875" style="151" bestFit="1" customWidth="1"/>
    <col min="11317" max="11317" width="10.25" style="151" customWidth="1"/>
    <col min="11318" max="11318" width="13.625" style="151" bestFit="1" customWidth="1"/>
    <col min="11319" max="11520" width="9" style="151"/>
    <col min="11521" max="11521" width="6.5" style="151" customWidth="1"/>
    <col min="11522" max="11522" width="8.25" style="151" customWidth="1"/>
    <col min="11523" max="11523" width="13" style="151" customWidth="1"/>
    <col min="11524" max="11524" width="14.125" style="151" customWidth="1"/>
    <col min="11525" max="11525" width="4.25" style="151" customWidth="1"/>
    <col min="11526" max="11526" width="18.125" style="151" bestFit="1" customWidth="1"/>
    <col min="11527" max="11527" width="10.625" style="151" bestFit="1" customWidth="1"/>
    <col min="11528" max="11528" width="26.5" style="151" customWidth="1"/>
    <col min="11529" max="11529" width="18.625" style="151" bestFit="1" customWidth="1"/>
    <col min="11530" max="11530" width="19.25" style="151" customWidth="1"/>
    <col min="11531" max="11531" width="12.75" style="151" customWidth="1"/>
    <col min="11532" max="11532" width="18.125" style="151" bestFit="1" customWidth="1"/>
    <col min="11533" max="11533" width="17.75" style="151" bestFit="1" customWidth="1"/>
    <col min="11534" max="11534" width="17.625" style="151" bestFit="1" customWidth="1"/>
    <col min="11535" max="11535" width="18.25" style="151" customWidth="1"/>
    <col min="11536" max="11536" width="16.625" style="151" customWidth="1"/>
    <col min="11537" max="11537" width="8.625" style="151" customWidth="1"/>
    <col min="11538" max="11538" width="17.625" style="151" customWidth="1"/>
    <col min="11539" max="11540" width="16.625" style="151" customWidth="1"/>
    <col min="11541" max="11541" width="5.625" style="151" customWidth="1"/>
    <col min="11542" max="11542" width="3.625" style="151" customWidth="1"/>
    <col min="11543" max="11543" width="10.625" style="151" customWidth="1"/>
    <col min="11544" max="11544" width="13.125" style="151" customWidth="1"/>
    <col min="11545" max="11545" width="14.25" style="151" customWidth="1"/>
    <col min="11546" max="11546" width="9.625" style="151" customWidth="1"/>
    <col min="11547" max="11551" width="10.625" style="151" customWidth="1"/>
    <col min="11552" max="11552" width="8.5" style="151" customWidth="1"/>
    <col min="11553" max="11553" width="7.625" style="151" customWidth="1"/>
    <col min="11554" max="11554" width="7.5" style="151" customWidth="1"/>
    <col min="11555" max="11555" width="15.125" style="151" customWidth="1"/>
    <col min="11556" max="11556" width="8" style="151" customWidth="1"/>
    <col min="11557" max="11557" width="7.25" style="151" customWidth="1"/>
    <col min="11558" max="11558" width="8.25" style="151" customWidth="1"/>
    <col min="11559" max="11559" width="7.125" style="151" customWidth="1"/>
    <col min="11560" max="11560" width="8.5" style="151" customWidth="1"/>
    <col min="11561" max="11561" width="8.375" style="151" customWidth="1"/>
    <col min="11562" max="11562" width="9" style="151"/>
    <col min="11563" max="11563" width="8.125" style="151" customWidth="1"/>
    <col min="11564" max="11564" width="6.75" style="151" customWidth="1"/>
    <col min="11565" max="11566" width="5.5" style="151" customWidth="1"/>
    <col min="11567" max="11567" width="7.25" style="151" customWidth="1"/>
    <col min="11568" max="11568" width="6.5" style="151" customWidth="1"/>
    <col min="11569" max="11570" width="7.125" style="151" customWidth="1"/>
    <col min="11571" max="11571" width="10.375" style="151" customWidth="1"/>
    <col min="11572" max="11572" width="21.875" style="151" bestFit="1" customWidth="1"/>
    <col min="11573" max="11573" width="10.25" style="151" customWidth="1"/>
    <col min="11574" max="11574" width="13.625" style="151" bestFit="1" customWidth="1"/>
    <col min="11575" max="11776" width="9" style="151"/>
    <col min="11777" max="11777" width="6.5" style="151" customWidth="1"/>
    <col min="11778" max="11778" width="8.25" style="151" customWidth="1"/>
    <col min="11779" max="11779" width="13" style="151" customWidth="1"/>
    <col min="11780" max="11780" width="14.125" style="151" customWidth="1"/>
    <col min="11781" max="11781" width="4.25" style="151" customWidth="1"/>
    <col min="11782" max="11782" width="18.125" style="151" bestFit="1" customWidth="1"/>
    <col min="11783" max="11783" width="10.625" style="151" bestFit="1" customWidth="1"/>
    <col min="11784" max="11784" width="26.5" style="151" customWidth="1"/>
    <col min="11785" max="11785" width="18.625" style="151" bestFit="1" customWidth="1"/>
    <col min="11786" max="11786" width="19.25" style="151" customWidth="1"/>
    <col min="11787" max="11787" width="12.75" style="151" customWidth="1"/>
    <col min="11788" max="11788" width="18.125" style="151" bestFit="1" customWidth="1"/>
    <col min="11789" max="11789" width="17.75" style="151" bestFit="1" customWidth="1"/>
    <col min="11790" max="11790" width="17.625" style="151" bestFit="1" customWidth="1"/>
    <col min="11791" max="11791" width="18.25" style="151" customWidth="1"/>
    <col min="11792" max="11792" width="16.625" style="151" customWidth="1"/>
    <col min="11793" max="11793" width="8.625" style="151" customWidth="1"/>
    <col min="11794" max="11794" width="17.625" style="151" customWidth="1"/>
    <col min="11795" max="11796" width="16.625" style="151" customWidth="1"/>
    <col min="11797" max="11797" width="5.625" style="151" customWidth="1"/>
    <col min="11798" max="11798" width="3.625" style="151" customWidth="1"/>
    <col min="11799" max="11799" width="10.625" style="151" customWidth="1"/>
    <col min="11800" max="11800" width="13.125" style="151" customWidth="1"/>
    <col min="11801" max="11801" width="14.25" style="151" customWidth="1"/>
    <col min="11802" max="11802" width="9.625" style="151" customWidth="1"/>
    <col min="11803" max="11807" width="10.625" style="151" customWidth="1"/>
    <col min="11808" max="11808" width="8.5" style="151" customWidth="1"/>
    <col min="11809" max="11809" width="7.625" style="151" customWidth="1"/>
    <col min="11810" max="11810" width="7.5" style="151" customWidth="1"/>
    <col min="11811" max="11811" width="15.125" style="151" customWidth="1"/>
    <col min="11812" max="11812" width="8" style="151" customWidth="1"/>
    <col min="11813" max="11813" width="7.25" style="151" customWidth="1"/>
    <col min="11814" max="11814" width="8.25" style="151" customWidth="1"/>
    <col min="11815" max="11815" width="7.125" style="151" customWidth="1"/>
    <col min="11816" max="11816" width="8.5" style="151" customWidth="1"/>
    <col min="11817" max="11817" width="8.375" style="151" customWidth="1"/>
    <col min="11818" max="11818" width="9" style="151"/>
    <col min="11819" max="11819" width="8.125" style="151" customWidth="1"/>
    <col min="11820" max="11820" width="6.75" style="151" customWidth="1"/>
    <col min="11821" max="11822" width="5.5" style="151" customWidth="1"/>
    <col min="11823" max="11823" width="7.25" style="151" customWidth="1"/>
    <col min="11824" max="11824" width="6.5" style="151" customWidth="1"/>
    <col min="11825" max="11826" width="7.125" style="151" customWidth="1"/>
    <col min="11827" max="11827" width="10.375" style="151" customWidth="1"/>
    <col min="11828" max="11828" width="21.875" style="151" bestFit="1" customWidth="1"/>
    <col min="11829" max="11829" width="10.25" style="151" customWidth="1"/>
    <col min="11830" max="11830" width="13.625" style="151" bestFit="1" customWidth="1"/>
    <col min="11831" max="12032" width="9" style="151"/>
    <col min="12033" max="12033" width="6.5" style="151" customWidth="1"/>
    <col min="12034" max="12034" width="8.25" style="151" customWidth="1"/>
    <col min="12035" max="12035" width="13" style="151" customWidth="1"/>
    <col min="12036" max="12036" width="14.125" style="151" customWidth="1"/>
    <col min="12037" max="12037" width="4.25" style="151" customWidth="1"/>
    <col min="12038" max="12038" width="18.125" style="151" bestFit="1" customWidth="1"/>
    <col min="12039" max="12039" width="10.625" style="151" bestFit="1" customWidth="1"/>
    <col min="12040" max="12040" width="26.5" style="151" customWidth="1"/>
    <col min="12041" max="12041" width="18.625" style="151" bestFit="1" customWidth="1"/>
    <col min="12042" max="12042" width="19.25" style="151" customWidth="1"/>
    <col min="12043" max="12043" width="12.75" style="151" customWidth="1"/>
    <col min="12044" max="12044" width="18.125" style="151" bestFit="1" customWidth="1"/>
    <col min="12045" max="12045" width="17.75" style="151" bestFit="1" customWidth="1"/>
    <col min="12046" max="12046" width="17.625" style="151" bestFit="1" customWidth="1"/>
    <col min="12047" max="12047" width="18.25" style="151" customWidth="1"/>
    <col min="12048" max="12048" width="16.625" style="151" customWidth="1"/>
    <col min="12049" max="12049" width="8.625" style="151" customWidth="1"/>
    <col min="12050" max="12050" width="17.625" style="151" customWidth="1"/>
    <col min="12051" max="12052" width="16.625" style="151" customWidth="1"/>
    <col min="12053" max="12053" width="5.625" style="151" customWidth="1"/>
    <col min="12054" max="12054" width="3.625" style="151" customWidth="1"/>
    <col min="12055" max="12055" width="10.625" style="151" customWidth="1"/>
    <col min="12056" max="12056" width="13.125" style="151" customWidth="1"/>
    <col min="12057" max="12057" width="14.25" style="151" customWidth="1"/>
    <col min="12058" max="12058" width="9.625" style="151" customWidth="1"/>
    <col min="12059" max="12063" width="10.625" style="151" customWidth="1"/>
    <col min="12064" max="12064" width="8.5" style="151" customWidth="1"/>
    <col min="12065" max="12065" width="7.625" style="151" customWidth="1"/>
    <col min="12066" max="12066" width="7.5" style="151" customWidth="1"/>
    <col min="12067" max="12067" width="15.125" style="151" customWidth="1"/>
    <col min="12068" max="12068" width="8" style="151" customWidth="1"/>
    <col min="12069" max="12069" width="7.25" style="151" customWidth="1"/>
    <col min="12070" max="12070" width="8.25" style="151" customWidth="1"/>
    <col min="12071" max="12071" width="7.125" style="151" customWidth="1"/>
    <col min="12072" max="12072" width="8.5" style="151" customWidth="1"/>
    <col min="12073" max="12073" width="8.375" style="151" customWidth="1"/>
    <col min="12074" max="12074" width="9" style="151"/>
    <col min="12075" max="12075" width="8.125" style="151" customWidth="1"/>
    <col min="12076" max="12076" width="6.75" style="151" customWidth="1"/>
    <col min="12077" max="12078" width="5.5" style="151" customWidth="1"/>
    <col min="12079" max="12079" width="7.25" style="151" customWidth="1"/>
    <col min="12080" max="12080" width="6.5" style="151" customWidth="1"/>
    <col min="12081" max="12082" width="7.125" style="151" customWidth="1"/>
    <col min="12083" max="12083" width="10.375" style="151" customWidth="1"/>
    <col min="12084" max="12084" width="21.875" style="151" bestFit="1" customWidth="1"/>
    <col min="12085" max="12085" width="10.25" style="151" customWidth="1"/>
    <col min="12086" max="12086" width="13.625" style="151" bestFit="1" customWidth="1"/>
    <col min="12087" max="12288" width="9" style="151"/>
    <col min="12289" max="12289" width="6.5" style="151" customWidth="1"/>
    <col min="12290" max="12290" width="8.25" style="151" customWidth="1"/>
    <col min="12291" max="12291" width="13" style="151" customWidth="1"/>
    <col min="12292" max="12292" width="14.125" style="151" customWidth="1"/>
    <col min="12293" max="12293" width="4.25" style="151" customWidth="1"/>
    <col min="12294" max="12294" width="18.125" style="151" bestFit="1" customWidth="1"/>
    <col min="12295" max="12295" width="10.625" style="151" bestFit="1" customWidth="1"/>
    <col min="12296" max="12296" width="26.5" style="151" customWidth="1"/>
    <col min="12297" max="12297" width="18.625" style="151" bestFit="1" customWidth="1"/>
    <col min="12298" max="12298" width="19.25" style="151" customWidth="1"/>
    <col min="12299" max="12299" width="12.75" style="151" customWidth="1"/>
    <col min="12300" max="12300" width="18.125" style="151" bestFit="1" customWidth="1"/>
    <col min="12301" max="12301" width="17.75" style="151" bestFit="1" customWidth="1"/>
    <col min="12302" max="12302" width="17.625" style="151" bestFit="1" customWidth="1"/>
    <col min="12303" max="12303" width="18.25" style="151" customWidth="1"/>
    <col min="12304" max="12304" width="16.625" style="151" customWidth="1"/>
    <col min="12305" max="12305" width="8.625" style="151" customWidth="1"/>
    <col min="12306" max="12306" width="17.625" style="151" customWidth="1"/>
    <col min="12307" max="12308" width="16.625" style="151" customWidth="1"/>
    <col min="12309" max="12309" width="5.625" style="151" customWidth="1"/>
    <col min="12310" max="12310" width="3.625" style="151" customWidth="1"/>
    <col min="12311" max="12311" width="10.625" style="151" customWidth="1"/>
    <col min="12312" max="12312" width="13.125" style="151" customWidth="1"/>
    <col min="12313" max="12313" width="14.25" style="151" customWidth="1"/>
    <col min="12314" max="12314" width="9.625" style="151" customWidth="1"/>
    <col min="12315" max="12319" width="10.625" style="151" customWidth="1"/>
    <col min="12320" max="12320" width="8.5" style="151" customWidth="1"/>
    <col min="12321" max="12321" width="7.625" style="151" customWidth="1"/>
    <col min="12322" max="12322" width="7.5" style="151" customWidth="1"/>
    <col min="12323" max="12323" width="15.125" style="151" customWidth="1"/>
    <col min="12324" max="12324" width="8" style="151" customWidth="1"/>
    <col min="12325" max="12325" width="7.25" style="151" customWidth="1"/>
    <col min="12326" max="12326" width="8.25" style="151" customWidth="1"/>
    <col min="12327" max="12327" width="7.125" style="151" customWidth="1"/>
    <col min="12328" max="12328" width="8.5" style="151" customWidth="1"/>
    <col min="12329" max="12329" width="8.375" style="151" customWidth="1"/>
    <col min="12330" max="12330" width="9" style="151"/>
    <col min="12331" max="12331" width="8.125" style="151" customWidth="1"/>
    <col min="12332" max="12332" width="6.75" style="151" customWidth="1"/>
    <col min="12333" max="12334" width="5.5" style="151" customWidth="1"/>
    <col min="12335" max="12335" width="7.25" style="151" customWidth="1"/>
    <col min="12336" max="12336" width="6.5" style="151" customWidth="1"/>
    <col min="12337" max="12338" width="7.125" style="151" customWidth="1"/>
    <col min="12339" max="12339" width="10.375" style="151" customWidth="1"/>
    <col min="12340" max="12340" width="21.875" style="151" bestFit="1" customWidth="1"/>
    <col min="12341" max="12341" width="10.25" style="151" customWidth="1"/>
    <col min="12342" max="12342" width="13.625" style="151" bestFit="1" customWidth="1"/>
    <col min="12343" max="12544" width="9" style="151"/>
    <col min="12545" max="12545" width="6.5" style="151" customWidth="1"/>
    <col min="12546" max="12546" width="8.25" style="151" customWidth="1"/>
    <col min="12547" max="12547" width="13" style="151" customWidth="1"/>
    <col min="12548" max="12548" width="14.125" style="151" customWidth="1"/>
    <col min="12549" max="12549" width="4.25" style="151" customWidth="1"/>
    <col min="12550" max="12550" width="18.125" style="151" bestFit="1" customWidth="1"/>
    <col min="12551" max="12551" width="10.625" style="151" bestFit="1" customWidth="1"/>
    <col min="12552" max="12552" width="26.5" style="151" customWidth="1"/>
    <col min="12553" max="12553" width="18.625" style="151" bestFit="1" customWidth="1"/>
    <col min="12554" max="12554" width="19.25" style="151" customWidth="1"/>
    <col min="12555" max="12555" width="12.75" style="151" customWidth="1"/>
    <col min="12556" max="12556" width="18.125" style="151" bestFit="1" customWidth="1"/>
    <col min="12557" max="12557" width="17.75" style="151" bestFit="1" customWidth="1"/>
    <col min="12558" max="12558" width="17.625" style="151" bestFit="1" customWidth="1"/>
    <col min="12559" max="12559" width="18.25" style="151" customWidth="1"/>
    <col min="12560" max="12560" width="16.625" style="151" customWidth="1"/>
    <col min="12561" max="12561" width="8.625" style="151" customWidth="1"/>
    <col min="12562" max="12562" width="17.625" style="151" customWidth="1"/>
    <col min="12563" max="12564" width="16.625" style="151" customWidth="1"/>
    <col min="12565" max="12565" width="5.625" style="151" customWidth="1"/>
    <col min="12566" max="12566" width="3.625" style="151" customWidth="1"/>
    <col min="12567" max="12567" width="10.625" style="151" customWidth="1"/>
    <col min="12568" max="12568" width="13.125" style="151" customWidth="1"/>
    <col min="12569" max="12569" width="14.25" style="151" customWidth="1"/>
    <col min="12570" max="12570" width="9.625" style="151" customWidth="1"/>
    <col min="12571" max="12575" width="10.625" style="151" customWidth="1"/>
    <col min="12576" max="12576" width="8.5" style="151" customWidth="1"/>
    <col min="12577" max="12577" width="7.625" style="151" customWidth="1"/>
    <col min="12578" max="12578" width="7.5" style="151" customWidth="1"/>
    <col min="12579" max="12579" width="15.125" style="151" customWidth="1"/>
    <col min="12580" max="12580" width="8" style="151" customWidth="1"/>
    <col min="12581" max="12581" width="7.25" style="151" customWidth="1"/>
    <col min="12582" max="12582" width="8.25" style="151" customWidth="1"/>
    <col min="12583" max="12583" width="7.125" style="151" customWidth="1"/>
    <col min="12584" max="12584" width="8.5" style="151" customWidth="1"/>
    <col min="12585" max="12585" width="8.375" style="151" customWidth="1"/>
    <col min="12586" max="12586" width="9" style="151"/>
    <col min="12587" max="12587" width="8.125" style="151" customWidth="1"/>
    <col min="12588" max="12588" width="6.75" style="151" customWidth="1"/>
    <col min="12589" max="12590" width="5.5" style="151" customWidth="1"/>
    <col min="12591" max="12591" width="7.25" style="151" customWidth="1"/>
    <col min="12592" max="12592" width="6.5" style="151" customWidth="1"/>
    <col min="12593" max="12594" width="7.125" style="151" customWidth="1"/>
    <col min="12595" max="12595" width="10.375" style="151" customWidth="1"/>
    <col min="12596" max="12596" width="21.875" style="151" bestFit="1" customWidth="1"/>
    <col min="12597" max="12597" width="10.25" style="151" customWidth="1"/>
    <col min="12598" max="12598" width="13.625" style="151" bestFit="1" customWidth="1"/>
    <col min="12599" max="12800" width="9" style="151"/>
    <col min="12801" max="12801" width="6.5" style="151" customWidth="1"/>
    <col min="12802" max="12802" width="8.25" style="151" customWidth="1"/>
    <col min="12803" max="12803" width="13" style="151" customWidth="1"/>
    <col min="12804" max="12804" width="14.125" style="151" customWidth="1"/>
    <col min="12805" max="12805" width="4.25" style="151" customWidth="1"/>
    <col min="12806" max="12806" width="18.125" style="151" bestFit="1" customWidth="1"/>
    <col min="12807" max="12807" width="10.625" style="151" bestFit="1" customWidth="1"/>
    <col min="12808" max="12808" width="26.5" style="151" customWidth="1"/>
    <col min="12809" max="12809" width="18.625" style="151" bestFit="1" customWidth="1"/>
    <col min="12810" max="12810" width="19.25" style="151" customWidth="1"/>
    <col min="12811" max="12811" width="12.75" style="151" customWidth="1"/>
    <col min="12812" max="12812" width="18.125" style="151" bestFit="1" customWidth="1"/>
    <col min="12813" max="12813" width="17.75" style="151" bestFit="1" customWidth="1"/>
    <col min="12814" max="12814" width="17.625" style="151" bestFit="1" customWidth="1"/>
    <col min="12815" max="12815" width="18.25" style="151" customWidth="1"/>
    <col min="12816" max="12816" width="16.625" style="151" customWidth="1"/>
    <col min="12817" max="12817" width="8.625" style="151" customWidth="1"/>
    <col min="12818" max="12818" width="17.625" style="151" customWidth="1"/>
    <col min="12819" max="12820" width="16.625" style="151" customWidth="1"/>
    <col min="12821" max="12821" width="5.625" style="151" customWidth="1"/>
    <col min="12822" max="12822" width="3.625" style="151" customWidth="1"/>
    <col min="12823" max="12823" width="10.625" style="151" customWidth="1"/>
    <col min="12824" max="12824" width="13.125" style="151" customWidth="1"/>
    <col min="12825" max="12825" width="14.25" style="151" customWidth="1"/>
    <col min="12826" max="12826" width="9.625" style="151" customWidth="1"/>
    <col min="12827" max="12831" width="10.625" style="151" customWidth="1"/>
    <col min="12832" max="12832" width="8.5" style="151" customWidth="1"/>
    <col min="12833" max="12833" width="7.625" style="151" customWidth="1"/>
    <col min="12834" max="12834" width="7.5" style="151" customWidth="1"/>
    <col min="12835" max="12835" width="15.125" style="151" customWidth="1"/>
    <col min="12836" max="12836" width="8" style="151" customWidth="1"/>
    <col min="12837" max="12837" width="7.25" style="151" customWidth="1"/>
    <col min="12838" max="12838" width="8.25" style="151" customWidth="1"/>
    <col min="12839" max="12839" width="7.125" style="151" customWidth="1"/>
    <col min="12840" max="12840" width="8.5" style="151" customWidth="1"/>
    <col min="12841" max="12841" width="8.375" style="151" customWidth="1"/>
    <col min="12842" max="12842" width="9" style="151"/>
    <col min="12843" max="12843" width="8.125" style="151" customWidth="1"/>
    <col min="12844" max="12844" width="6.75" style="151" customWidth="1"/>
    <col min="12845" max="12846" width="5.5" style="151" customWidth="1"/>
    <col min="12847" max="12847" width="7.25" style="151" customWidth="1"/>
    <col min="12848" max="12848" width="6.5" style="151" customWidth="1"/>
    <col min="12849" max="12850" width="7.125" style="151" customWidth="1"/>
    <col min="12851" max="12851" width="10.375" style="151" customWidth="1"/>
    <col min="12852" max="12852" width="21.875" style="151" bestFit="1" customWidth="1"/>
    <col min="12853" max="12853" width="10.25" style="151" customWidth="1"/>
    <col min="12854" max="12854" width="13.625" style="151" bestFit="1" customWidth="1"/>
    <col min="12855" max="13056" width="9" style="151"/>
    <col min="13057" max="13057" width="6.5" style="151" customWidth="1"/>
    <col min="13058" max="13058" width="8.25" style="151" customWidth="1"/>
    <col min="13059" max="13059" width="13" style="151" customWidth="1"/>
    <col min="13060" max="13060" width="14.125" style="151" customWidth="1"/>
    <col min="13061" max="13061" width="4.25" style="151" customWidth="1"/>
    <col min="13062" max="13062" width="18.125" style="151" bestFit="1" customWidth="1"/>
    <col min="13063" max="13063" width="10.625" style="151" bestFit="1" customWidth="1"/>
    <col min="13064" max="13064" width="26.5" style="151" customWidth="1"/>
    <col min="13065" max="13065" width="18.625" style="151" bestFit="1" customWidth="1"/>
    <col min="13066" max="13066" width="19.25" style="151" customWidth="1"/>
    <col min="13067" max="13067" width="12.75" style="151" customWidth="1"/>
    <col min="13068" max="13068" width="18.125" style="151" bestFit="1" customWidth="1"/>
    <col min="13069" max="13069" width="17.75" style="151" bestFit="1" customWidth="1"/>
    <col min="13070" max="13070" width="17.625" style="151" bestFit="1" customWidth="1"/>
    <col min="13071" max="13071" width="18.25" style="151" customWidth="1"/>
    <col min="13072" max="13072" width="16.625" style="151" customWidth="1"/>
    <col min="13073" max="13073" width="8.625" style="151" customWidth="1"/>
    <col min="13074" max="13074" width="17.625" style="151" customWidth="1"/>
    <col min="13075" max="13076" width="16.625" style="151" customWidth="1"/>
    <col min="13077" max="13077" width="5.625" style="151" customWidth="1"/>
    <col min="13078" max="13078" width="3.625" style="151" customWidth="1"/>
    <col min="13079" max="13079" width="10.625" style="151" customWidth="1"/>
    <col min="13080" max="13080" width="13.125" style="151" customWidth="1"/>
    <col min="13081" max="13081" width="14.25" style="151" customWidth="1"/>
    <col min="13082" max="13082" width="9.625" style="151" customWidth="1"/>
    <col min="13083" max="13087" width="10.625" style="151" customWidth="1"/>
    <col min="13088" max="13088" width="8.5" style="151" customWidth="1"/>
    <col min="13089" max="13089" width="7.625" style="151" customWidth="1"/>
    <col min="13090" max="13090" width="7.5" style="151" customWidth="1"/>
    <col min="13091" max="13091" width="15.125" style="151" customWidth="1"/>
    <col min="13092" max="13092" width="8" style="151" customWidth="1"/>
    <col min="13093" max="13093" width="7.25" style="151" customWidth="1"/>
    <col min="13094" max="13094" width="8.25" style="151" customWidth="1"/>
    <col min="13095" max="13095" width="7.125" style="151" customWidth="1"/>
    <col min="13096" max="13096" width="8.5" style="151" customWidth="1"/>
    <col min="13097" max="13097" width="8.375" style="151" customWidth="1"/>
    <col min="13098" max="13098" width="9" style="151"/>
    <col min="13099" max="13099" width="8.125" style="151" customWidth="1"/>
    <col min="13100" max="13100" width="6.75" style="151" customWidth="1"/>
    <col min="13101" max="13102" width="5.5" style="151" customWidth="1"/>
    <col min="13103" max="13103" width="7.25" style="151" customWidth="1"/>
    <col min="13104" max="13104" width="6.5" style="151" customWidth="1"/>
    <col min="13105" max="13106" width="7.125" style="151" customWidth="1"/>
    <col min="13107" max="13107" width="10.375" style="151" customWidth="1"/>
    <col min="13108" max="13108" width="21.875" style="151" bestFit="1" customWidth="1"/>
    <col min="13109" max="13109" width="10.25" style="151" customWidth="1"/>
    <col min="13110" max="13110" width="13.625" style="151" bestFit="1" customWidth="1"/>
    <col min="13111" max="13312" width="9" style="151"/>
    <col min="13313" max="13313" width="6.5" style="151" customWidth="1"/>
    <col min="13314" max="13314" width="8.25" style="151" customWidth="1"/>
    <col min="13315" max="13315" width="13" style="151" customWidth="1"/>
    <col min="13316" max="13316" width="14.125" style="151" customWidth="1"/>
    <col min="13317" max="13317" width="4.25" style="151" customWidth="1"/>
    <col min="13318" max="13318" width="18.125" style="151" bestFit="1" customWidth="1"/>
    <col min="13319" max="13319" width="10.625" style="151" bestFit="1" customWidth="1"/>
    <col min="13320" max="13320" width="26.5" style="151" customWidth="1"/>
    <col min="13321" max="13321" width="18.625" style="151" bestFit="1" customWidth="1"/>
    <col min="13322" max="13322" width="19.25" style="151" customWidth="1"/>
    <col min="13323" max="13323" width="12.75" style="151" customWidth="1"/>
    <col min="13324" max="13324" width="18.125" style="151" bestFit="1" customWidth="1"/>
    <col min="13325" max="13325" width="17.75" style="151" bestFit="1" customWidth="1"/>
    <col min="13326" max="13326" width="17.625" style="151" bestFit="1" customWidth="1"/>
    <col min="13327" max="13327" width="18.25" style="151" customWidth="1"/>
    <col min="13328" max="13328" width="16.625" style="151" customWidth="1"/>
    <col min="13329" max="13329" width="8.625" style="151" customWidth="1"/>
    <col min="13330" max="13330" width="17.625" style="151" customWidth="1"/>
    <col min="13331" max="13332" width="16.625" style="151" customWidth="1"/>
    <col min="13333" max="13333" width="5.625" style="151" customWidth="1"/>
    <col min="13334" max="13334" width="3.625" style="151" customWidth="1"/>
    <col min="13335" max="13335" width="10.625" style="151" customWidth="1"/>
    <col min="13336" max="13336" width="13.125" style="151" customWidth="1"/>
    <col min="13337" max="13337" width="14.25" style="151" customWidth="1"/>
    <col min="13338" max="13338" width="9.625" style="151" customWidth="1"/>
    <col min="13339" max="13343" width="10.625" style="151" customWidth="1"/>
    <col min="13344" max="13344" width="8.5" style="151" customWidth="1"/>
    <col min="13345" max="13345" width="7.625" style="151" customWidth="1"/>
    <col min="13346" max="13346" width="7.5" style="151" customWidth="1"/>
    <col min="13347" max="13347" width="15.125" style="151" customWidth="1"/>
    <col min="13348" max="13348" width="8" style="151" customWidth="1"/>
    <col min="13349" max="13349" width="7.25" style="151" customWidth="1"/>
    <col min="13350" max="13350" width="8.25" style="151" customWidth="1"/>
    <col min="13351" max="13351" width="7.125" style="151" customWidth="1"/>
    <col min="13352" max="13352" width="8.5" style="151" customWidth="1"/>
    <col min="13353" max="13353" width="8.375" style="151" customWidth="1"/>
    <col min="13354" max="13354" width="9" style="151"/>
    <col min="13355" max="13355" width="8.125" style="151" customWidth="1"/>
    <col min="13356" max="13356" width="6.75" style="151" customWidth="1"/>
    <col min="13357" max="13358" width="5.5" style="151" customWidth="1"/>
    <col min="13359" max="13359" width="7.25" style="151" customWidth="1"/>
    <col min="13360" max="13360" width="6.5" style="151" customWidth="1"/>
    <col min="13361" max="13362" width="7.125" style="151" customWidth="1"/>
    <col min="13363" max="13363" width="10.375" style="151" customWidth="1"/>
    <col min="13364" max="13364" width="21.875" style="151" bestFit="1" customWidth="1"/>
    <col min="13365" max="13365" width="10.25" style="151" customWidth="1"/>
    <col min="13366" max="13366" width="13.625" style="151" bestFit="1" customWidth="1"/>
    <col min="13367" max="13568" width="9" style="151"/>
    <col min="13569" max="13569" width="6.5" style="151" customWidth="1"/>
    <col min="13570" max="13570" width="8.25" style="151" customWidth="1"/>
    <col min="13571" max="13571" width="13" style="151" customWidth="1"/>
    <col min="13572" max="13572" width="14.125" style="151" customWidth="1"/>
    <col min="13573" max="13573" width="4.25" style="151" customWidth="1"/>
    <col min="13574" max="13574" width="18.125" style="151" bestFit="1" customWidth="1"/>
    <col min="13575" max="13575" width="10.625" style="151" bestFit="1" customWidth="1"/>
    <col min="13576" max="13576" width="26.5" style="151" customWidth="1"/>
    <col min="13577" max="13577" width="18.625" style="151" bestFit="1" customWidth="1"/>
    <col min="13578" max="13578" width="19.25" style="151" customWidth="1"/>
    <col min="13579" max="13579" width="12.75" style="151" customWidth="1"/>
    <col min="13580" max="13580" width="18.125" style="151" bestFit="1" customWidth="1"/>
    <col min="13581" max="13581" width="17.75" style="151" bestFit="1" customWidth="1"/>
    <col min="13582" max="13582" width="17.625" style="151" bestFit="1" customWidth="1"/>
    <col min="13583" max="13583" width="18.25" style="151" customWidth="1"/>
    <col min="13584" max="13584" width="16.625" style="151" customWidth="1"/>
    <col min="13585" max="13585" width="8.625" style="151" customWidth="1"/>
    <col min="13586" max="13586" width="17.625" style="151" customWidth="1"/>
    <col min="13587" max="13588" width="16.625" style="151" customWidth="1"/>
    <col min="13589" max="13589" width="5.625" style="151" customWidth="1"/>
    <col min="13590" max="13590" width="3.625" style="151" customWidth="1"/>
    <col min="13591" max="13591" width="10.625" style="151" customWidth="1"/>
    <col min="13592" max="13592" width="13.125" style="151" customWidth="1"/>
    <col min="13593" max="13593" width="14.25" style="151" customWidth="1"/>
    <col min="13594" max="13594" width="9.625" style="151" customWidth="1"/>
    <col min="13595" max="13599" width="10.625" style="151" customWidth="1"/>
    <col min="13600" max="13600" width="8.5" style="151" customWidth="1"/>
    <col min="13601" max="13601" width="7.625" style="151" customWidth="1"/>
    <col min="13602" max="13602" width="7.5" style="151" customWidth="1"/>
    <col min="13603" max="13603" width="15.125" style="151" customWidth="1"/>
    <col min="13604" max="13604" width="8" style="151" customWidth="1"/>
    <col min="13605" max="13605" width="7.25" style="151" customWidth="1"/>
    <col min="13606" max="13606" width="8.25" style="151" customWidth="1"/>
    <col min="13607" max="13607" width="7.125" style="151" customWidth="1"/>
    <col min="13608" max="13608" width="8.5" style="151" customWidth="1"/>
    <col min="13609" max="13609" width="8.375" style="151" customWidth="1"/>
    <col min="13610" max="13610" width="9" style="151"/>
    <col min="13611" max="13611" width="8.125" style="151" customWidth="1"/>
    <col min="13612" max="13612" width="6.75" style="151" customWidth="1"/>
    <col min="13613" max="13614" width="5.5" style="151" customWidth="1"/>
    <col min="13615" max="13615" width="7.25" style="151" customWidth="1"/>
    <col min="13616" max="13616" width="6.5" style="151" customWidth="1"/>
    <col min="13617" max="13618" width="7.125" style="151" customWidth="1"/>
    <col min="13619" max="13619" width="10.375" style="151" customWidth="1"/>
    <col min="13620" max="13620" width="21.875" style="151" bestFit="1" customWidth="1"/>
    <col min="13621" max="13621" width="10.25" style="151" customWidth="1"/>
    <col min="13622" max="13622" width="13.625" style="151" bestFit="1" customWidth="1"/>
    <col min="13623" max="13824" width="9" style="151"/>
    <col min="13825" max="13825" width="6.5" style="151" customWidth="1"/>
    <col min="13826" max="13826" width="8.25" style="151" customWidth="1"/>
    <col min="13827" max="13827" width="13" style="151" customWidth="1"/>
    <col min="13828" max="13828" width="14.125" style="151" customWidth="1"/>
    <col min="13829" max="13829" width="4.25" style="151" customWidth="1"/>
    <col min="13830" max="13830" width="18.125" style="151" bestFit="1" customWidth="1"/>
    <col min="13831" max="13831" width="10.625" style="151" bestFit="1" customWidth="1"/>
    <col min="13832" max="13832" width="26.5" style="151" customWidth="1"/>
    <col min="13833" max="13833" width="18.625" style="151" bestFit="1" customWidth="1"/>
    <col min="13834" max="13834" width="19.25" style="151" customWidth="1"/>
    <col min="13835" max="13835" width="12.75" style="151" customWidth="1"/>
    <col min="13836" max="13836" width="18.125" style="151" bestFit="1" customWidth="1"/>
    <col min="13837" max="13837" width="17.75" style="151" bestFit="1" customWidth="1"/>
    <col min="13838" max="13838" width="17.625" style="151" bestFit="1" customWidth="1"/>
    <col min="13839" max="13839" width="18.25" style="151" customWidth="1"/>
    <col min="13840" max="13840" width="16.625" style="151" customWidth="1"/>
    <col min="13841" max="13841" width="8.625" style="151" customWidth="1"/>
    <col min="13842" max="13842" width="17.625" style="151" customWidth="1"/>
    <col min="13843" max="13844" width="16.625" style="151" customWidth="1"/>
    <col min="13845" max="13845" width="5.625" style="151" customWidth="1"/>
    <col min="13846" max="13846" width="3.625" style="151" customWidth="1"/>
    <col min="13847" max="13847" width="10.625" style="151" customWidth="1"/>
    <col min="13848" max="13848" width="13.125" style="151" customWidth="1"/>
    <col min="13849" max="13849" width="14.25" style="151" customWidth="1"/>
    <col min="13850" max="13850" width="9.625" style="151" customWidth="1"/>
    <col min="13851" max="13855" width="10.625" style="151" customWidth="1"/>
    <col min="13856" max="13856" width="8.5" style="151" customWidth="1"/>
    <col min="13857" max="13857" width="7.625" style="151" customWidth="1"/>
    <col min="13858" max="13858" width="7.5" style="151" customWidth="1"/>
    <col min="13859" max="13859" width="15.125" style="151" customWidth="1"/>
    <col min="13860" max="13860" width="8" style="151" customWidth="1"/>
    <col min="13861" max="13861" width="7.25" style="151" customWidth="1"/>
    <col min="13862" max="13862" width="8.25" style="151" customWidth="1"/>
    <col min="13863" max="13863" width="7.125" style="151" customWidth="1"/>
    <col min="13864" max="13864" width="8.5" style="151" customWidth="1"/>
    <col min="13865" max="13865" width="8.375" style="151" customWidth="1"/>
    <col min="13866" max="13866" width="9" style="151"/>
    <col min="13867" max="13867" width="8.125" style="151" customWidth="1"/>
    <col min="13868" max="13868" width="6.75" style="151" customWidth="1"/>
    <col min="13869" max="13870" width="5.5" style="151" customWidth="1"/>
    <col min="13871" max="13871" width="7.25" style="151" customWidth="1"/>
    <col min="13872" max="13872" width="6.5" style="151" customWidth="1"/>
    <col min="13873" max="13874" width="7.125" style="151" customWidth="1"/>
    <col min="13875" max="13875" width="10.375" style="151" customWidth="1"/>
    <col min="13876" max="13876" width="21.875" style="151" bestFit="1" customWidth="1"/>
    <col min="13877" max="13877" width="10.25" style="151" customWidth="1"/>
    <col min="13878" max="13878" width="13.625" style="151" bestFit="1" customWidth="1"/>
    <col min="13879" max="14080" width="9" style="151"/>
    <col min="14081" max="14081" width="6.5" style="151" customWidth="1"/>
    <col min="14082" max="14082" width="8.25" style="151" customWidth="1"/>
    <col min="14083" max="14083" width="13" style="151" customWidth="1"/>
    <col min="14084" max="14084" width="14.125" style="151" customWidth="1"/>
    <col min="14085" max="14085" width="4.25" style="151" customWidth="1"/>
    <col min="14086" max="14086" width="18.125" style="151" bestFit="1" customWidth="1"/>
    <col min="14087" max="14087" width="10.625" style="151" bestFit="1" customWidth="1"/>
    <col min="14088" max="14088" width="26.5" style="151" customWidth="1"/>
    <col min="14089" max="14089" width="18.625" style="151" bestFit="1" customWidth="1"/>
    <col min="14090" max="14090" width="19.25" style="151" customWidth="1"/>
    <col min="14091" max="14091" width="12.75" style="151" customWidth="1"/>
    <col min="14092" max="14092" width="18.125" style="151" bestFit="1" customWidth="1"/>
    <col min="14093" max="14093" width="17.75" style="151" bestFit="1" customWidth="1"/>
    <col min="14094" max="14094" width="17.625" style="151" bestFit="1" customWidth="1"/>
    <col min="14095" max="14095" width="18.25" style="151" customWidth="1"/>
    <col min="14096" max="14096" width="16.625" style="151" customWidth="1"/>
    <col min="14097" max="14097" width="8.625" style="151" customWidth="1"/>
    <col min="14098" max="14098" width="17.625" style="151" customWidth="1"/>
    <col min="14099" max="14100" width="16.625" style="151" customWidth="1"/>
    <col min="14101" max="14101" width="5.625" style="151" customWidth="1"/>
    <col min="14102" max="14102" width="3.625" style="151" customWidth="1"/>
    <col min="14103" max="14103" width="10.625" style="151" customWidth="1"/>
    <col min="14104" max="14104" width="13.125" style="151" customWidth="1"/>
    <col min="14105" max="14105" width="14.25" style="151" customWidth="1"/>
    <col min="14106" max="14106" width="9.625" style="151" customWidth="1"/>
    <col min="14107" max="14111" width="10.625" style="151" customWidth="1"/>
    <col min="14112" max="14112" width="8.5" style="151" customWidth="1"/>
    <col min="14113" max="14113" width="7.625" style="151" customWidth="1"/>
    <col min="14114" max="14114" width="7.5" style="151" customWidth="1"/>
    <col min="14115" max="14115" width="15.125" style="151" customWidth="1"/>
    <col min="14116" max="14116" width="8" style="151" customWidth="1"/>
    <col min="14117" max="14117" width="7.25" style="151" customWidth="1"/>
    <col min="14118" max="14118" width="8.25" style="151" customWidth="1"/>
    <col min="14119" max="14119" width="7.125" style="151" customWidth="1"/>
    <col min="14120" max="14120" width="8.5" style="151" customWidth="1"/>
    <col min="14121" max="14121" width="8.375" style="151" customWidth="1"/>
    <col min="14122" max="14122" width="9" style="151"/>
    <col min="14123" max="14123" width="8.125" style="151" customWidth="1"/>
    <col min="14124" max="14124" width="6.75" style="151" customWidth="1"/>
    <col min="14125" max="14126" width="5.5" style="151" customWidth="1"/>
    <col min="14127" max="14127" width="7.25" style="151" customWidth="1"/>
    <col min="14128" max="14128" width="6.5" style="151" customWidth="1"/>
    <col min="14129" max="14130" width="7.125" style="151" customWidth="1"/>
    <col min="14131" max="14131" width="10.375" style="151" customWidth="1"/>
    <col min="14132" max="14132" width="21.875" style="151" bestFit="1" customWidth="1"/>
    <col min="14133" max="14133" width="10.25" style="151" customWidth="1"/>
    <col min="14134" max="14134" width="13.625" style="151" bestFit="1" customWidth="1"/>
    <col min="14135" max="14336" width="9" style="151"/>
    <col min="14337" max="14337" width="6.5" style="151" customWidth="1"/>
    <col min="14338" max="14338" width="8.25" style="151" customWidth="1"/>
    <col min="14339" max="14339" width="13" style="151" customWidth="1"/>
    <col min="14340" max="14340" width="14.125" style="151" customWidth="1"/>
    <col min="14341" max="14341" width="4.25" style="151" customWidth="1"/>
    <col min="14342" max="14342" width="18.125" style="151" bestFit="1" customWidth="1"/>
    <col min="14343" max="14343" width="10.625" style="151" bestFit="1" customWidth="1"/>
    <col min="14344" max="14344" width="26.5" style="151" customWidth="1"/>
    <col min="14345" max="14345" width="18.625" style="151" bestFit="1" customWidth="1"/>
    <col min="14346" max="14346" width="19.25" style="151" customWidth="1"/>
    <col min="14347" max="14347" width="12.75" style="151" customWidth="1"/>
    <col min="14348" max="14348" width="18.125" style="151" bestFit="1" customWidth="1"/>
    <col min="14349" max="14349" width="17.75" style="151" bestFit="1" customWidth="1"/>
    <col min="14350" max="14350" width="17.625" style="151" bestFit="1" customWidth="1"/>
    <col min="14351" max="14351" width="18.25" style="151" customWidth="1"/>
    <col min="14352" max="14352" width="16.625" style="151" customWidth="1"/>
    <col min="14353" max="14353" width="8.625" style="151" customWidth="1"/>
    <col min="14354" max="14354" width="17.625" style="151" customWidth="1"/>
    <col min="14355" max="14356" width="16.625" style="151" customWidth="1"/>
    <col min="14357" max="14357" width="5.625" style="151" customWidth="1"/>
    <col min="14358" max="14358" width="3.625" style="151" customWidth="1"/>
    <col min="14359" max="14359" width="10.625" style="151" customWidth="1"/>
    <col min="14360" max="14360" width="13.125" style="151" customWidth="1"/>
    <col min="14361" max="14361" width="14.25" style="151" customWidth="1"/>
    <col min="14362" max="14362" width="9.625" style="151" customWidth="1"/>
    <col min="14363" max="14367" width="10.625" style="151" customWidth="1"/>
    <col min="14368" max="14368" width="8.5" style="151" customWidth="1"/>
    <col min="14369" max="14369" width="7.625" style="151" customWidth="1"/>
    <col min="14370" max="14370" width="7.5" style="151" customWidth="1"/>
    <col min="14371" max="14371" width="15.125" style="151" customWidth="1"/>
    <col min="14372" max="14372" width="8" style="151" customWidth="1"/>
    <col min="14373" max="14373" width="7.25" style="151" customWidth="1"/>
    <col min="14374" max="14374" width="8.25" style="151" customWidth="1"/>
    <col min="14375" max="14375" width="7.125" style="151" customWidth="1"/>
    <col min="14376" max="14376" width="8.5" style="151" customWidth="1"/>
    <col min="14377" max="14377" width="8.375" style="151" customWidth="1"/>
    <col min="14378" max="14378" width="9" style="151"/>
    <col min="14379" max="14379" width="8.125" style="151" customWidth="1"/>
    <col min="14380" max="14380" width="6.75" style="151" customWidth="1"/>
    <col min="14381" max="14382" width="5.5" style="151" customWidth="1"/>
    <col min="14383" max="14383" width="7.25" style="151" customWidth="1"/>
    <col min="14384" max="14384" width="6.5" style="151" customWidth="1"/>
    <col min="14385" max="14386" width="7.125" style="151" customWidth="1"/>
    <col min="14387" max="14387" width="10.375" style="151" customWidth="1"/>
    <col min="14388" max="14388" width="21.875" style="151" bestFit="1" customWidth="1"/>
    <col min="14389" max="14389" width="10.25" style="151" customWidth="1"/>
    <col min="14390" max="14390" width="13.625" style="151" bestFit="1" customWidth="1"/>
    <col min="14391" max="14592" width="9" style="151"/>
    <col min="14593" max="14593" width="6.5" style="151" customWidth="1"/>
    <col min="14594" max="14594" width="8.25" style="151" customWidth="1"/>
    <col min="14595" max="14595" width="13" style="151" customWidth="1"/>
    <col min="14596" max="14596" width="14.125" style="151" customWidth="1"/>
    <col min="14597" max="14597" width="4.25" style="151" customWidth="1"/>
    <col min="14598" max="14598" width="18.125" style="151" bestFit="1" customWidth="1"/>
    <col min="14599" max="14599" width="10.625" style="151" bestFit="1" customWidth="1"/>
    <col min="14600" max="14600" width="26.5" style="151" customWidth="1"/>
    <col min="14601" max="14601" width="18.625" style="151" bestFit="1" customWidth="1"/>
    <col min="14602" max="14602" width="19.25" style="151" customWidth="1"/>
    <col min="14603" max="14603" width="12.75" style="151" customWidth="1"/>
    <col min="14604" max="14604" width="18.125" style="151" bestFit="1" customWidth="1"/>
    <col min="14605" max="14605" width="17.75" style="151" bestFit="1" customWidth="1"/>
    <col min="14606" max="14606" width="17.625" style="151" bestFit="1" customWidth="1"/>
    <col min="14607" max="14607" width="18.25" style="151" customWidth="1"/>
    <col min="14608" max="14608" width="16.625" style="151" customWidth="1"/>
    <col min="14609" max="14609" width="8.625" style="151" customWidth="1"/>
    <col min="14610" max="14610" width="17.625" style="151" customWidth="1"/>
    <col min="14611" max="14612" width="16.625" style="151" customWidth="1"/>
    <col min="14613" max="14613" width="5.625" style="151" customWidth="1"/>
    <col min="14614" max="14614" width="3.625" style="151" customWidth="1"/>
    <col min="14615" max="14615" width="10.625" style="151" customWidth="1"/>
    <col min="14616" max="14616" width="13.125" style="151" customWidth="1"/>
    <col min="14617" max="14617" width="14.25" style="151" customWidth="1"/>
    <col min="14618" max="14618" width="9.625" style="151" customWidth="1"/>
    <col min="14619" max="14623" width="10.625" style="151" customWidth="1"/>
    <col min="14624" max="14624" width="8.5" style="151" customWidth="1"/>
    <col min="14625" max="14625" width="7.625" style="151" customWidth="1"/>
    <col min="14626" max="14626" width="7.5" style="151" customWidth="1"/>
    <col min="14627" max="14627" width="15.125" style="151" customWidth="1"/>
    <col min="14628" max="14628" width="8" style="151" customWidth="1"/>
    <col min="14629" max="14629" width="7.25" style="151" customWidth="1"/>
    <col min="14630" max="14630" width="8.25" style="151" customWidth="1"/>
    <col min="14631" max="14631" width="7.125" style="151" customWidth="1"/>
    <col min="14632" max="14632" width="8.5" style="151" customWidth="1"/>
    <col min="14633" max="14633" width="8.375" style="151" customWidth="1"/>
    <col min="14634" max="14634" width="9" style="151"/>
    <col min="14635" max="14635" width="8.125" style="151" customWidth="1"/>
    <col min="14636" max="14636" width="6.75" style="151" customWidth="1"/>
    <col min="14637" max="14638" width="5.5" style="151" customWidth="1"/>
    <col min="14639" max="14639" width="7.25" style="151" customWidth="1"/>
    <col min="14640" max="14640" width="6.5" style="151" customWidth="1"/>
    <col min="14641" max="14642" width="7.125" style="151" customWidth="1"/>
    <col min="14643" max="14643" width="10.375" style="151" customWidth="1"/>
    <col min="14644" max="14644" width="21.875" style="151" bestFit="1" customWidth="1"/>
    <col min="14645" max="14645" width="10.25" style="151" customWidth="1"/>
    <col min="14646" max="14646" width="13.625" style="151" bestFit="1" customWidth="1"/>
    <col min="14647" max="14848" width="9" style="151"/>
    <col min="14849" max="14849" width="6.5" style="151" customWidth="1"/>
    <col min="14850" max="14850" width="8.25" style="151" customWidth="1"/>
    <col min="14851" max="14851" width="13" style="151" customWidth="1"/>
    <col min="14852" max="14852" width="14.125" style="151" customWidth="1"/>
    <col min="14853" max="14853" width="4.25" style="151" customWidth="1"/>
    <col min="14854" max="14854" width="18.125" style="151" bestFit="1" customWidth="1"/>
    <col min="14855" max="14855" width="10.625" style="151" bestFit="1" customWidth="1"/>
    <col min="14856" max="14856" width="26.5" style="151" customWidth="1"/>
    <col min="14857" max="14857" width="18.625" style="151" bestFit="1" customWidth="1"/>
    <col min="14858" max="14858" width="19.25" style="151" customWidth="1"/>
    <col min="14859" max="14859" width="12.75" style="151" customWidth="1"/>
    <col min="14860" max="14860" width="18.125" style="151" bestFit="1" customWidth="1"/>
    <col min="14861" max="14861" width="17.75" style="151" bestFit="1" customWidth="1"/>
    <col min="14862" max="14862" width="17.625" style="151" bestFit="1" customWidth="1"/>
    <col min="14863" max="14863" width="18.25" style="151" customWidth="1"/>
    <col min="14864" max="14864" width="16.625" style="151" customWidth="1"/>
    <col min="14865" max="14865" width="8.625" style="151" customWidth="1"/>
    <col min="14866" max="14866" width="17.625" style="151" customWidth="1"/>
    <col min="14867" max="14868" width="16.625" style="151" customWidth="1"/>
    <col min="14869" max="14869" width="5.625" style="151" customWidth="1"/>
    <col min="14870" max="14870" width="3.625" style="151" customWidth="1"/>
    <col min="14871" max="14871" width="10.625" style="151" customWidth="1"/>
    <col min="14872" max="14872" width="13.125" style="151" customWidth="1"/>
    <col min="14873" max="14873" width="14.25" style="151" customWidth="1"/>
    <col min="14874" max="14874" width="9.625" style="151" customWidth="1"/>
    <col min="14875" max="14879" width="10.625" style="151" customWidth="1"/>
    <col min="14880" max="14880" width="8.5" style="151" customWidth="1"/>
    <col min="14881" max="14881" width="7.625" style="151" customWidth="1"/>
    <col min="14882" max="14882" width="7.5" style="151" customWidth="1"/>
    <col min="14883" max="14883" width="15.125" style="151" customWidth="1"/>
    <col min="14884" max="14884" width="8" style="151" customWidth="1"/>
    <col min="14885" max="14885" width="7.25" style="151" customWidth="1"/>
    <col min="14886" max="14886" width="8.25" style="151" customWidth="1"/>
    <col min="14887" max="14887" width="7.125" style="151" customWidth="1"/>
    <col min="14888" max="14888" width="8.5" style="151" customWidth="1"/>
    <col min="14889" max="14889" width="8.375" style="151" customWidth="1"/>
    <col min="14890" max="14890" width="9" style="151"/>
    <col min="14891" max="14891" width="8.125" style="151" customWidth="1"/>
    <col min="14892" max="14892" width="6.75" style="151" customWidth="1"/>
    <col min="14893" max="14894" width="5.5" style="151" customWidth="1"/>
    <col min="14895" max="14895" width="7.25" style="151" customWidth="1"/>
    <col min="14896" max="14896" width="6.5" style="151" customWidth="1"/>
    <col min="14897" max="14898" width="7.125" style="151" customWidth="1"/>
    <col min="14899" max="14899" width="10.375" style="151" customWidth="1"/>
    <col min="14900" max="14900" width="21.875" style="151" bestFit="1" customWidth="1"/>
    <col min="14901" max="14901" width="10.25" style="151" customWidth="1"/>
    <col min="14902" max="14902" width="13.625" style="151" bestFit="1" customWidth="1"/>
    <col min="14903" max="15104" width="9" style="151"/>
    <col min="15105" max="15105" width="6.5" style="151" customWidth="1"/>
    <col min="15106" max="15106" width="8.25" style="151" customWidth="1"/>
    <col min="15107" max="15107" width="13" style="151" customWidth="1"/>
    <col min="15108" max="15108" width="14.125" style="151" customWidth="1"/>
    <col min="15109" max="15109" width="4.25" style="151" customWidth="1"/>
    <col min="15110" max="15110" width="18.125" style="151" bestFit="1" customWidth="1"/>
    <col min="15111" max="15111" width="10.625" style="151" bestFit="1" customWidth="1"/>
    <col min="15112" max="15112" width="26.5" style="151" customWidth="1"/>
    <col min="15113" max="15113" width="18.625" style="151" bestFit="1" customWidth="1"/>
    <col min="15114" max="15114" width="19.25" style="151" customWidth="1"/>
    <col min="15115" max="15115" width="12.75" style="151" customWidth="1"/>
    <col min="15116" max="15116" width="18.125" style="151" bestFit="1" customWidth="1"/>
    <col min="15117" max="15117" width="17.75" style="151" bestFit="1" customWidth="1"/>
    <col min="15118" max="15118" width="17.625" style="151" bestFit="1" customWidth="1"/>
    <col min="15119" max="15119" width="18.25" style="151" customWidth="1"/>
    <col min="15120" max="15120" width="16.625" style="151" customWidth="1"/>
    <col min="15121" max="15121" width="8.625" style="151" customWidth="1"/>
    <col min="15122" max="15122" width="17.625" style="151" customWidth="1"/>
    <col min="15123" max="15124" width="16.625" style="151" customWidth="1"/>
    <col min="15125" max="15125" width="5.625" style="151" customWidth="1"/>
    <col min="15126" max="15126" width="3.625" style="151" customWidth="1"/>
    <col min="15127" max="15127" width="10.625" style="151" customWidth="1"/>
    <col min="15128" max="15128" width="13.125" style="151" customWidth="1"/>
    <col min="15129" max="15129" width="14.25" style="151" customWidth="1"/>
    <col min="15130" max="15130" width="9.625" style="151" customWidth="1"/>
    <col min="15131" max="15135" width="10.625" style="151" customWidth="1"/>
    <col min="15136" max="15136" width="8.5" style="151" customWidth="1"/>
    <col min="15137" max="15137" width="7.625" style="151" customWidth="1"/>
    <col min="15138" max="15138" width="7.5" style="151" customWidth="1"/>
    <col min="15139" max="15139" width="15.125" style="151" customWidth="1"/>
    <col min="15140" max="15140" width="8" style="151" customWidth="1"/>
    <col min="15141" max="15141" width="7.25" style="151" customWidth="1"/>
    <col min="15142" max="15142" width="8.25" style="151" customWidth="1"/>
    <col min="15143" max="15143" width="7.125" style="151" customWidth="1"/>
    <col min="15144" max="15144" width="8.5" style="151" customWidth="1"/>
    <col min="15145" max="15145" width="8.375" style="151" customWidth="1"/>
    <col min="15146" max="15146" width="9" style="151"/>
    <col min="15147" max="15147" width="8.125" style="151" customWidth="1"/>
    <col min="15148" max="15148" width="6.75" style="151" customWidth="1"/>
    <col min="15149" max="15150" width="5.5" style="151" customWidth="1"/>
    <col min="15151" max="15151" width="7.25" style="151" customWidth="1"/>
    <col min="15152" max="15152" width="6.5" style="151" customWidth="1"/>
    <col min="15153" max="15154" width="7.125" style="151" customWidth="1"/>
    <col min="15155" max="15155" width="10.375" style="151" customWidth="1"/>
    <col min="15156" max="15156" width="21.875" style="151" bestFit="1" customWidth="1"/>
    <col min="15157" max="15157" width="10.25" style="151" customWidth="1"/>
    <col min="15158" max="15158" width="13.625" style="151" bestFit="1" customWidth="1"/>
    <col min="15159" max="15360" width="9" style="151"/>
    <col min="15361" max="15361" width="6.5" style="151" customWidth="1"/>
    <col min="15362" max="15362" width="8.25" style="151" customWidth="1"/>
    <col min="15363" max="15363" width="13" style="151" customWidth="1"/>
    <col min="15364" max="15364" width="14.125" style="151" customWidth="1"/>
    <col min="15365" max="15365" width="4.25" style="151" customWidth="1"/>
    <col min="15366" max="15366" width="18.125" style="151" bestFit="1" customWidth="1"/>
    <col min="15367" max="15367" width="10.625" style="151" bestFit="1" customWidth="1"/>
    <col min="15368" max="15368" width="26.5" style="151" customWidth="1"/>
    <col min="15369" max="15369" width="18.625" style="151" bestFit="1" customWidth="1"/>
    <col min="15370" max="15370" width="19.25" style="151" customWidth="1"/>
    <col min="15371" max="15371" width="12.75" style="151" customWidth="1"/>
    <col min="15372" max="15372" width="18.125" style="151" bestFit="1" customWidth="1"/>
    <col min="15373" max="15373" width="17.75" style="151" bestFit="1" customWidth="1"/>
    <col min="15374" max="15374" width="17.625" style="151" bestFit="1" customWidth="1"/>
    <col min="15375" max="15375" width="18.25" style="151" customWidth="1"/>
    <col min="15376" max="15376" width="16.625" style="151" customWidth="1"/>
    <col min="15377" max="15377" width="8.625" style="151" customWidth="1"/>
    <col min="15378" max="15378" width="17.625" style="151" customWidth="1"/>
    <col min="15379" max="15380" width="16.625" style="151" customWidth="1"/>
    <col min="15381" max="15381" width="5.625" style="151" customWidth="1"/>
    <col min="15382" max="15382" width="3.625" style="151" customWidth="1"/>
    <col min="15383" max="15383" width="10.625" style="151" customWidth="1"/>
    <col min="15384" max="15384" width="13.125" style="151" customWidth="1"/>
    <col min="15385" max="15385" width="14.25" style="151" customWidth="1"/>
    <col min="15386" max="15386" width="9.625" style="151" customWidth="1"/>
    <col min="15387" max="15391" width="10.625" style="151" customWidth="1"/>
    <col min="15392" max="15392" width="8.5" style="151" customWidth="1"/>
    <col min="15393" max="15393" width="7.625" style="151" customWidth="1"/>
    <col min="15394" max="15394" width="7.5" style="151" customWidth="1"/>
    <col min="15395" max="15395" width="15.125" style="151" customWidth="1"/>
    <col min="15396" max="15396" width="8" style="151" customWidth="1"/>
    <col min="15397" max="15397" width="7.25" style="151" customWidth="1"/>
    <col min="15398" max="15398" width="8.25" style="151" customWidth="1"/>
    <col min="15399" max="15399" width="7.125" style="151" customWidth="1"/>
    <col min="15400" max="15400" width="8.5" style="151" customWidth="1"/>
    <col min="15401" max="15401" width="8.375" style="151" customWidth="1"/>
    <col min="15402" max="15402" width="9" style="151"/>
    <col min="15403" max="15403" width="8.125" style="151" customWidth="1"/>
    <col min="15404" max="15404" width="6.75" style="151" customWidth="1"/>
    <col min="15405" max="15406" width="5.5" style="151" customWidth="1"/>
    <col min="15407" max="15407" width="7.25" style="151" customWidth="1"/>
    <col min="15408" max="15408" width="6.5" style="151" customWidth="1"/>
    <col min="15409" max="15410" width="7.125" style="151" customWidth="1"/>
    <col min="15411" max="15411" width="10.375" style="151" customWidth="1"/>
    <col min="15412" max="15412" width="21.875" style="151" bestFit="1" customWidth="1"/>
    <col min="15413" max="15413" width="10.25" style="151" customWidth="1"/>
    <col min="15414" max="15414" width="13.625" style="151" bestFit="1" customWidth="1"/>
    <col min="15415" max="15616" width="9" style="151"/>
    <col min="15617" max="15617" width="6.5" style="151" customWidth="1"/>
    <col min="15618" max="15618" width="8.25" style="151" customWidth="1"/>
    <col min="15619" max="15619" width="13" style="151" customWidth="1"/>
    <col min="15620" max="15620" width="14.125" style="151" customWidth="1"/>
    <col min="15621" max="15621" width="4.25" style="151" customWidth="1"/>
    <col min="15622" max="15622" width="18.125" style="151" bestFit="1" customWidth="1"/>
    <col min="15623" max="15623" width="10.625" style="151" bestFit="1" customWidth="1"/>
    <col min="15624" max="15624" width="26.5" style="151" customWidth="1"/>
    <col min="15625" max="15625" width="18.625" style="151" bestFit="1" customWidth="1"/>
    <col min="15626" max="15626" width="19.25" style="151" customWidth="1"/>
    <col min="15627" max="15627" width="12.75" style="151" customWidth="1"/>
    <col min="15628" max="15628" width="18.125" style="151" bestFit="1" customWidth="1"/>
    <col min="15629" max="15629" width="17.75" style="151" bestFit="1" customWidth="1"/>
    <col min="15630" max="15630" width="17.625" style="151" bestFit="1" customWidth="1"/>
    <col min="15631" max="15631" width="18.25" style="151" customWidth="1"/>
    <col min="15632" max="15632" width="16.625" style="151" customWidth="1"/>
    <col min="15633" max="15633" width="8.625" style="151" customWidth="1"/>
    <col min="15634" max="15634" width="17.625" style="151" customWidth="1"/>
    <col min="15635" max="15636" width="16.625" style="151" customWidth="1"/>
    <col min="15637" max="15637" width="5.625" style="151" customWidth="1"/>
    <col min="15638" max="15638" width="3.625" style="151" customWidth="1"/>
    <col min="15639" max="15639" width="10.625" style="151" customWidth="1"/>
    <col min="15640" max="15640" width="13.125" style="151" customWidth="1"/>
    <col min="15641" max="15641" width="14.25" style="151" customWidth="1"/>
    <col min="15642" max="15642" width="9.625" style="151" customWidth="1"/>
    <col min="15643" max="15647" width="10.625" style="151" customWidth="1"/>
    <col min="15648" max="15648" width="8.5" style="151" customWidth="1"/>
    <col min="15649" max="15649" width="7.625" style="151" customWidth="1"/>
    <col min="15650" max="15650" width="7.5" style="151" customWidth="1"/>
    <col min="15651" max="15651" width="15.125" style="151" customWidth="1"/>
    <col min="15652" max="15652" width="8" style="151" customWidth="1"/>
    <col min="15653" max="15653" width="7.25" style="151" customWidth="1"/>
    <col min="15654" max="15654" width="8.25" style="151" customWidth="1"/>
    <col min="15655" max="15655" width="7.125" style="151" customWidth="1"/>
    <col min="15656" max="15656" width="8.5" style="151" customWidth="1"/>
    <col min="15657" max="15657" width="8.375" style="151" customWidth="1"/>
    <col min="15658" max="15658" width="9" style="151"/>
    <col min="15659" max="15659" width="8.125" style="151" customWidth="1"/>
    <col min="15660" max="15660" width="6.75" style="151" customWidth="1"/>
    <col min="15661" max="15662" width="5.5" style="151" customWidth="1"/>
    <col min="15663" max="15663" width="7.25" style="151" customWidth="1"/>
    <col min="15664" max="15664" width="6.5" style="151" customWidth="1"/>
    <col min="15665" max="15666" width="7.125" style="151" customWidth="1"/>
    <col min="15667" max="15667" width="10.375" style="151" customWidth="1"/>
    <col min="15668" max="15668" width="21.875" style="151" bestFit="1" customWidth="1"/>
    <col min="15669" max="15669" width="10.25" style="151" customWidth="1"/>
    <col min="15670" max="15670" width="13.625" style="151" bestFit="1" customWidth="1"/>
    <col min="15671" max="15872" width="9" style="151"/>
    <col min="15873" max="15873" width="6.5" style="151" customWidth="1"/>
    <col min="15874" max="15874" width="8.25" style="151" customWidth="1"/>
    <col min="15875" max="15875" width="13" style="151" customWidth="1"/>
    <col min="15876" max="15876" width="14.125" style="151" customWidth="1"/>
    <col min="15877" max="15877" width="4.25" style="151" customWidth="1"/>
    <col min="15878" max="15878" width="18.125" style="151" bestFit="1" customWidth="1"/>
    <col min="15879" max="15879" width="10.625" style="151" bestFit="1" customWidth="1"/>
    <col min="15880" max="15880" width="26.5" style="151" customWidth="1"/>
    <col min="15881" max="15881" width="18.625" style="151" bestFit="1" customWidth="1"/>
    <col min="15882" max="15882" width="19.25" style="151" customWidth="1"/>
    <col min="15883" max="15883" width="12.75" style="151" customWidth="1"/>
    <col min="15884" max="15884" width="18.125" style="151" bestFit="1" customWidth="1"/>
    <col min="15885" max="15885" width="17.75" style="151" bestFit="1" customWidth="1"/>
    <col min="15886" max="15886" width="17.625" style="151" bestFit="1" customWidth="1"/>
    <col min="15887" max="15887" width="18.25" style="151" customWidth="1"/>
    <col min="15888" max="15888" width="16.625" style="151" customWidth="1"/>
    <col min="15889" max="15889" width="8.625" style="151" customWidth="1"/>
    <col min="15890" max="15890" width="17.625" style="151" customWidth="1"/>
    <col min="15891" max="15892" width="16.625" style="151" customWidth="1"/>
    <col min="15893" max="15893" width="5.625" style="151" customWidth="1"/>
    <col min="15894" max="15894" width="3.625" style="151" customWidth="1"/>
    <col min="15895" max="15895" width="10.625" style="151" customWidth="1"/>
    <col min="15896" max="15896" width="13.125" style="151" customWidth="1"/>
    <col min="15897" max="15897" width="14.25" style="151" customWidth="1"/>
    <col min="15898" max="15898" width="9.625" style="151" customWidth="1"/>
    <col min="15899" max="15903" width="10.625" style="151" customWidth="1"/>
    <col min="15904" max="15904" width="8.5" style="151" customWidth="1"/>
    <col min="15905" max="15905" width="7.625" style="151" customWidth="1"/>
    <col min="15906" max="15906" width="7.5" style="151" customWidth="1"/>
    <col min="15907" max="15907" width="15.125" style="151" customWidth="1"/>
    <col min="15908" max="15908" width="8" style="151" customWidth="1"/>
    <col min="15909" max="15909" width="7.25" style="151" customWidth="1"/>
    <col min="15910" max="15910" width="8.25" style="151" customWidth="1"/>
    <col min="15911" max="15911" width="7.125" style="151" customWidth="1"/>
    <col min="15912" max="15912" width="8.5" style="151" customWidth="1"/>
    <col min="15913" max="15913" width="8.375" style="151" customWidth="1"/>
    <col min="15914" max="15914" width="9" style="151"/>
    <col min="15915" max="15915" width="8.125" style="151" customWidth="1"/>
    <col min="15916" max="15916" width="6.75" style="151" customWidth="1"/>
    <col min="15917" max="15918" width="5.5" style="151" customWidth="1"/>
    <col min="15919" max="15919" width="7.25" style="151" customWidth="1"/>
    <col min="15920" max="15920" width="6.5" style="151" customWidth="1"/>
    <col min="15921" max="15922" width="7.125" style="151" customWidth="1"/>
    <col min="15923" max="15923" width="10.375" style="151" customWidth="1"/>
    <col min="15924" max="15924" width="21.875" style="151" bestFit="1" customWidth="1"/>
    <col min="15925" max="15925" width="10.25" style="151" customWidth="1"/>
    <col min="15926" max="15926" width="13.625" style="151" bestFit="1" customWidth="1"/>
    <col min="15927" max="16128" width="9" style="151"/>
    <col min="16129" max="16129" width="6.5" style="151" customWidth="1"/>
    <col min="16130" max="16130" width="8.25" style="151" customWidth="1"/>
    <col min="16131" max="16131" width="13" style="151" customWidth="1"/>
    <col min="16132" max="16132" width="14.125" style="151" customWidth="1"/>
    <col min="16133" max="16133" width="4.25" style="151" customWidth="1"/>
    <col min="16134" max="16134" width="18.125" style="151" bestFit="1" customWidth="1"/>
    <col min="16135" max="16135" width="10.625" style="151" bestFit="1" customWidth="1"/>
    <col min="16136" max="16136" width="26.5" style="151" customWidth="1"/>
    <col min="16137" max="16137" width="18.625" style="151" bestFit="1" customWidth="1"/>
    <col min="16138" max="16138" width="19.25" style="151" customWidth="1"/>
    <col min="16139" max="16139" width="12.75" style="151" customWidth="1"/>
    <col min="16140" max="16140" width="18.125" style="151" bestFit="1" customWidth="1"/>
    <col min="16141" max="16141" width="17.75" style="151" bestFit="1" customWidth="1"/>
    <col min="16142" max="16142" width="17.625" style="151" bestFit="1" customWidth="1"/>
    <col min="16143" max="16143" width="18.25" style="151" customWidth="1"/>
    <col min="16144" max="16144" width="16.625" style="151" customWidth="1"/>
    <col min="16145" max="16145" width="8.625" style="151" customWidth="1"/>
    <col min="16146" max="16146" width="17.625" style="151" customWidth="1"/>
    <col min="16147" max="16148" width="16.625" style="151" customWidth="1"/>
    <col min="16149" max="16149" width="5.625" style="151" customWidth="1"/>
    <col min="16150" max="16150" width="3.625" style="151" customWidth="1"/>
    <col min="16151" max="16151" width="10.625" style="151" customWidth="1"/>
    <col min="16152" max="16152" width="13.125" style="151" customWidth="1"/>
    <col min="16153" max="16153" width="14.25" style="151" customWidth="1"/>
    <col min="16154" max="16154" width="9.625" style="151" customWidth="1"/>
    <col min="16155" max="16159" width="10.625" style="151" customWidth="1"/>
    <col min="16160" max="16160" width="8.5" style="151" customWidth="1"/>
    <col min="16161" max="16161" width="7.625" style="151" customWidth="1"/>
    <col min="16162" max="16162" width="7.5" style="151" customWidth="1"/>
    <col min="16163" max="16163" width="15.125" style="151" customWidth="1"/>
    <col min="16164" max="16164" width="8" style="151" customWidth="1"/>
    <col min="16165" max="16165" width="7.25" style="151" customWidth="1"/>
    <col min="16166" max="16166" width="8.25" style="151" customWidth="1"/>
    <col min="16167" max="16167" width="7.125" style="151" customWidth="1"/>
    <col min="16168" max="16168" width="8.5" style="151" customWidth="1"/>
    <col min="16169" max="16169" width="8.375" style="151" customWidth="1"/>
    <col min="16170" max="16170" width="9" style="151"/>
    <col min="16171" max="16171" width="8.125" style="151" customWidth="1"/>
    <col min="16172" max="16172" width="6.75" style="151" customWidth="1"/>
    <col min="16173" max="16174" width="5.5" style="151" customWidth="1"/>
    <col min="16175" max="16175" width="7.25" style="151" customWidth="1"/>
    <col min="16176" max="16176" width="6.5" style="151" customWidth="1"/>
    <col min="16177" max="16178" width="7.125" style="151" customWidth="1"/>
    <col min="16179" max="16179" width="10.375" style="151" customWidth="1"/>
    <col min="16180" max="16180" width="21.875" style="151" bestFit="1" customWidth="1"/>
    <col min="16181" max="16181" width="10.25" style="151" customWidth="1"/>
    <col min="16182" max="16182" width="13.625" style="151" bestFit="1" customWidth="1"/>
    <col min="16183" max="16384" width="9" style="151"/>
  </cols>
  <sheetData>
    <row r="1" spans="1:95" ht="28.5">
      <c r="B1" s="471" t="s">
        <v>467</v>
      </c>
      <c r="C1" s="471"/>
      <c r="D1" s="471"/>
      <c r="E1" s="471"/>
      <c r="F1" s="471"/>
      <c r="J1" s="155"/>
      <c r="Y1" s="271"/>
      <c r="AA1" s="154"/>
      <c r="AB1" s="154"/>
      <c r="AC1" s="154"/>
    </row>
    <row r="2" spans="1:95" s="162" customFormat="1" ht="18.75" customHeight="1">
      <c r="B2" s="472" t="s">
        <v>468</v>
      </c>
      <c r="C2" s="473"/>
      <c r="D2" s="473"/>
      <c r="E2" s="473"/>
      <c r="F2" s="473"/>
      <c r="G2" s="473"/>
      <c r="H2" s="473"/>
      <c r="I2" s="473"/>
      <c r="J2" s="473"/>
      <c r="K2" s="474"/>
      <c r="L2" s="475" t="s">
        <v>469</v>
      </c>
      <c r="M2" s="475"/>
      <c r="N2" s="475" t="s">
        <v>470</v>
      </c>
      <c r="O2" s="475"/>
      <c r="P2" s="476" t="s">
        <v>471</v>
      </c>
      <c r="Q2" s="476"/>
      <c r="R2" s="457" t="s">
        <v>472</v>
      </c>
      <c r="S2" s="457"/>
      <c r="T2" s="457"/>
      <c r="U2" s="457"/>
      <c r="V2" s="457"/>
      <c r="W2" s="457" t="s">
        <v>473</v>
      </c>
      <c r="X2" s="457"/>
      <c r="Y2" s="457"/>
      <c r="Z2" s="457" t="s">
        <v>474</v>
      </c>
      <c r="AA2" s="457"/>
      <c r="AB2" s="457" t="s">
        <v>475</v>
      </c>
      <c r="AC2" s="457"/>
      <c r="AD2" s="457"/>
      <c r="AE2" s="457" t="s">
        <v>476</v>
      </c>
      <c r="AF2" s="457"/>
      <c r="AG2" s="457"/>
      <c r="AH2" s="457"/>
      <c r="AI2" s="457"/>
      <c r="AJ2" s="457"/>
      <c r="AK2" s="457"/>
      <c r="AL2" s="457"/>
      <c r="AM2" s="457"/>
      <c r="AN2" s="457"/>
      <c r="AO2" s="457"/>
      <c r="AP2" s="457"/>
      <c r="AQ2" s="457"/>
      <c r="AR2" s="457"/>
      <c r="AS2" s="457"/>
      <c r="AT2" s="457"/>
      <c r="AU2" s="458" t="s">
        <v>477</v>
      </c>
      <c r="AV2" s="459"/>
      <c r="AW2" s="459"/>
      <c r="AX2" s="460"/>
      <c r="AY2" s="163" t="s">
        <v>478</v>
      </c>
      <c r="AZ2" s="164" t="s">
        <v>479</v>
      </c>
      <c r="BA2" s="165" t="s">
        <v>306</v>
      </c>
      <c r="BB2" s="166"/>
      <c r="BC2" s="149"/>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CP2" s="167"/>
      <c r="CQ2" s="167"/>
    </row>
    <row r="3" spans="1:95" ht="27.75" customHeight="1">
      <c r="B3" s="464" t="s">
        <v>11</v>
      </c>
      <c r="C3" s="464" t="s">
        <v>480</v>
      </c>
      <c r="D3" s="446" t="s">
        <v>481</v>
      </c>
      <c r="E3" s="466" t="s">
        <v>142</v>
      </c>
      <c r="F3" s="454" t="s">
        <v>19</v>
      </c>
      <c r="G3" s="455" t="s">
        <v>482</v>
      </c>
      <c r="H3" s="446" t="s">
        <v>483</v>
      </c>
      <c r="I3" s="446" t="s">
        <v>484</v>
      </c>
      <c r="J3" s="454" t="s">
        <v>485</v>
      </c>
      <c r="K3" s="467" t="s">
        <v>486</v>
      </c>
      <c r="L3" s="454" t="s">
        <v>487</v>
      </c>
      <c r="M3" s="470" t="s">
        <v>559</v>
      </c>
      <c r="N3" s="454" t="s">
        <v>488</v>
      </c>
      <c r="O3" s="454" t="s">
        <v>489</v>
      </c>
      <c r="P3" s="446" t="s">
        <v>490</v>
      </c>
      <c r="Q3" s="446" t="s">
        <v>491</v>
      </c>
      <c r="R3" s="446" t="s">
        <v>492</v>
      </c>
      <c r="S3" s="446"/>
      <c r="T3" s="168" t="s">
        <v>493</v>
      </c>
      <c r="U3" s="284" t="s">
        <v>494</v>
      </c>
      <c r="V3" s="286" t="s">
        <v>495</v>
      </c>
      <c r="W3" s="446" t="s">
        <v>496</v>
      </c>
      <c r="X3" s="446"/>
      <c r="Y3" s="168" t="s">
        <v>497</v>
      </c>
      <c r="Z3" s="169" t="s">
        <v>498</v>
      </c>
      <c r="AA3" s="170" t="s">
        <v>499</v>
      </c>
      <c r="AB3" s="150" t="s">
        <v>91</v>
      </c>
      <c r="AC3" s="285" t="s">
        <v>96</v>
      </c>
      <c r="AD3" s="171" t="s">
        <v>98</v>
      </c>
      <c r="AE3" s="447" t="s">
        <v>500</v>
      </c>
      <c r="AF3" s="449" t="s">
        <v>501</v>
      </c>
      <c r="AG3" s="449"/>
      <c r="AH3" s="449"/>
      <c r="AI3" s="450" t="s">
        <v>13</v>
      </c>
      <c r="AJ3" s="469" t="s">
        <v>502</v>
      </c>
      <c r="AK3" s="469"/>
      <c r="AL3" s="469"/>
      <c r="AM3" s="469"/>
      <c r="AN3" s="469"/>
      <c r="AO3" s="469"/>
      <c r="AP3" s="469"/>
      <c r="AQ3" s="469"/>
      <c r="AR3" s="176" t="s">
        <v>235</v>
      </c>
      <c r="AS3" s="171" t="s">
        <v>503</v>
      </c>
      <c r="AT3" s="171" t="s">
        <v>41</v>
      </c>
      <c r="AU3" s="461"/>
      <c r="AV3" s="462"/>
      <c r="AW3" s="462"/>
      <c r="AX3" s="463"/>
      <c r="AY3" s="171" t="s">
        <v>504</v>
      </c>
      <c r="AZ3" s="171" t="s">
        <v>505</v>
      </c>
      <c r="BA3" s="281" t="s">
        <v>506</v>
      </c>
    </row>
    <row r="4" spans="1:95" ht="48.75" customHeight="1">
      <c r="B4" s="465"/>
      <c r="C4" s="465"/>
      <c r="D4" s="446"/>
      <c r="E4" s="466"/>
      <c r="F4" s="454"/>
      <c r="G4" s="455"/>
      <c r="H4" s="446"/>
      <c r="I4" s="446"/>
      <c r="J4" s="454"/>
      <c r="K4" s="468"/>
      <c r="L4" s="454"/>
      <c r="M4" s="454"/>
      <c r="N4" s="454"/>
      <c r="O4" s="454"/>
      <c r="P4" s="446"/>
      <c r="Q4" s="446"/>
      <c r="R4" s="169" t="s">
        <v>507</v>
      </c>
      <c r="S4" s="169" t="s">
        <v>508</v>
      </c>
      <c r="T4" s="172" t="s">
        <v>509</v>
      </c>
      <c r="U4" s="173"/>
      <c r="V4" s="173"/>
      <c r="W4" s="169" t="s">
        <v>507</v>
      </c>
      <c r="X4" s="169" t="s">
        <v>508</v>
      </c>
      <c r="Y4" s="172" t="s">
        <v>509</v>
      </c>
      <c r="Z4" s="169" t="s">
        <v>510</v>
      </c>
      <c r="AA4" s="174" t="s">
        <v>509</v>
      </c>
      <c r="AB4" s="150" t="s">
        <v>511</v>
      </c>
      <c r="AC4" s="175" t="s">
        <v>512</v>
      </c>
      <c r="AD4" s="175" t="s">
        <v>231</v>
      </c>
      <c r="AE4" s="448"/>
      <c r="AF4" s="176" t="s">
        <v>513</v>
      </c>
      <c r="AG4" s="176" t="s">
        <v>8</v>
      </c>
      <c r="AH4" s="176" t="s">
        <v>10</v>
      </c>
      <c r="AI4" s="451"/>
      <c r="AJ4" s="169" t="s">
        <v>514</v>
      </c>
      <c r="AK4" s="280" t="s">
        <v>515</v>
      </c>
      <c r="AL4" s="168" t="s">
        <v>516</v>
      </c>
      <c r="AM4" s="280" t="s">
        <v>517</v>
      </c>
      <c r="AN4" s="168" t="s">
        <v>518</v>
      </c>
      <c r="AO4" s="280" t="s">
        <v>519</v>
      </c>
      <c r="AP4" s="169" t="s">
        <v>520</v>
      </c>
      <c r="AQ4" s="280" t="s">
        <v>521</v>
      </c>
      <c r="AR4" s="280" t="s">
        <v>522</v>
      </c>
      <c r="AS4" s="171"/>
      <c r="AT4" s="171"/>
      <c r="AU4" s="178" t="s">
        <v>523</v>
      </c>
      <c r="AV4" s="180" t="s">
        <v>524</v>
      </c>
      <c r="AW4" s="178" t="s">
        <v>525</v>
      </c>
      <c r="AX4" s="179" t="s">
        <v>526</v>
      </c>
      <c r="AY4" s="180" t="s">
        <v>527</v>
      </c>
      <c r="AZ4" s="181" t="s">
        <v>528</v>
      </c>
      <c r="BA4" s="182"/>
    </row>
    <row r="5" spans="1:95" s="183" customFormat="1" ht="16.5" customHeight="1">
      <c r="B5" s="184" t="s">
        <v>529</v>
      </c>
      <c r="C5" s="185" t="s">
        <v>529</v>
      </c>
      <c r="D5" s="184" t="s">
        <v>529</v>
      </c>
      <c r="E5" s="186" t="s">
        <v>529</v>
      </c>
      <c r="F5" s="187" t="s">
        <v>530</v>
      </c>
      <c r="G5" s="188" t="s">
        <v>531</v>
      </c>
      <c r="H5" s="185" t="s">
        <v>529</v>
      </c>
      <c r="I5" s="184" t="s">
        <v>529</v>
      </c>
      <c r="J5" s="187" t="s">
        <v>530</v>
      </c>
      <c r="K5" s="186" t="s">
        <v>529</v>
      </c>
      <c r="L5" s="187" t="s">
        <v>530</v>
      </c>
      <c r="M5" s="187" t="s">
        <v>530</v>
      </c>
      <c r="N5" s="187" t="s">
        <v>530</v>
      </c>
      <c r="O5" s="187" t="s">
        <v>530</v>
      </c>
      <c r="P5" s="184" t="s">
        <v>471</v>
      </c>
      <c r="Q5" s="184" t="s">
        <v>529</v>
      </c>
      <c r="R5" s="184" t="s">
        <v>529</v>
      </c>
      <c r="S5" s="184" t="s">
        <v>529</v>
      </c>
      <c r="T5" s="174" t="s">
        <v>529</v>
      </c>
      <c r="U5" s="189" t="s">
        <v>532</v>
      </c>
      <c r="V5" s="189" t="s">
        <v>532</v>
      </c>
      <c r="W5" s="184" t="s">
        <v>529</v>
      </c>
      <c r="X5" s="184" t="s">
        <v>529</v>
      </c>
      <c r="Y5" s="174" t="s">
        <v>529</v>
      </c>
      <c r="Z5" s="184" t="s">
        <v>529</v>
      </c>
      <c r="AA5" s="184" t="s">
        <v>529</v>
      </c>
      <c r="AB5" s="190" t="s">
        <v>532</v>
      </c>
      <c r="AC5" s="186" t="s">
        <v>529</v>
      </c>
      <c r="AD5" s="186" t="s">
        <v>529</v>
      </c>
      <c r="AE5" s="191" t="s">
        <v>137</v>
      </c>
      <c r="AF5" s="177" t="s">
        <v>533</v>
      </c>
      <c r="AG5" s="177" t="s">
        <v>533</v>
      </c>
      <c r="AH5" s="177" t="s">
        <v>533</v>
      </c>
      <c r="AI5" s="177" t="s">
        <v>533</v>
      </c>
      <c r="AJ5" s="184" t="s">
        <v>529</v>
      </c>
      <c r="AK5" s="177" t="s">
        <v>533</v>
      </c>
      <c r="AL5" s="184" t="s">
        <v>529</v>
      </c>
      <c r="AM5" s="177" t="s">
        <v>533</v>
      </c>
      <c r="AN5" s="184" t="s">
        <v>529</v>
      </c>
      <c r="AO5" s="177" t="s">
        <v>533</v>
      </c>
      <c r="AP5" s="184" t="s">
        <v>529</v>
      </c>
      <c r="AQ5" s="177" t="s">
        <v>533</v>
      </c>
      <c r="AR5" s="177" t="s">
        <v>533</v>
      </c>
      <c r="AS5" s="186" t="s">
        <v>529</v>
      </c>
      <c r="AT5" s="186" t="s">
        <v>529</v>
      </c>
      <c r="AU5" s="186" t="s">
        <v>529</v>
      </c>
      <c r="AV5" s="186" t="s">
        <v>529</v>
      </c>
      <c r="AW5" s="186" t="s">
        <v>529</v>
      </c>
      <c r="AX5" s="186" t="s">
        <v>529</v>
      </c>
      <c r="AY5" s="186"/>
      <c r="AZ5" s="192" t="s">
        <v>534</v>
      </c>
      <c r="BA5" s="192"/>
      <c r="BB5" s="193"/>
      <c r="BC5" s="194"/>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row>
    <row r="6" spans="1:95" s="196" customFormat="1" ht="13.5">
      <c r="B6" s="437">
        <v>123456</v>
      </c>
      <c r="C6" s="456" t="s">
        <v>535</v>
      </c>
      <c r="D6" s="437" t="s">
        <v>536</v>
      </c>
      <c r="E6" s="197" t="s">
        <v>17</v>
      </c>
      <c r="F6" s="282" t="s">
        <v>537</v>
      </c>
      <c r="G6" s="283">
        <v>1230001</v>
      </c>
      <c r="H6" s="456" t="s">
        <v>538</v>
      </c>
      <c r="I6" s="437" t="s">
        <v>539</v>
      </c>
      <c r="J6" s="282" t="s">
        <v>540</v>
      </c>
      <c r="K6" s="199" t="s">
        <v>541</v>
      </c>
      <c r="L6" s="282" t="s">
        <v>542</v>
      </c>
      <c r="M6" s="283" t="s">
        <v>543</v>
      </c>
      <c r="N6" s="282" t="s">
        <v>544</v>
      </c>
      <c r="O6" s="282">
        <v>39873</v>
      </c>
      <c r="P6" s="437" t="s">
        <v>471</v>
      </c>
      <c r="Q6" s="437" t="s">
        <v>545</v>
      </c>
      <c r="R6" s="437" t="s">
        <v>546</v>
      </c>
      <c r="S6" s="437" t="s">
        <v>547</v>
      </c>
      <c r="T6" s="445" t="s">
        <v>509</v>
      </c>
      <c r="U6" s="438">
        <v>40</v>
      </c>
      <c r="V6" s="438">
        <v>5</v>
      </c>
      <c r="W6" s="439" t="s">
        <v>548</v>
      </c>
      <c r="X6" s="439" t="s">
        <v>549</v>
      </c>
      <c r="Y6" s="440" t="s">
        <v>148</v>
      </c>
      <c r="Z6" s="442" t="s">
        <v>550</v>
      </c>
      <c r="AA6" s="443" t="s">
        <v>509</v>
      </c>
      <c r="AB6" s="444">
        <v>10</v>
      </c>
      <c r="AC6" s="452" t="s">
        <v>572</v>
      </c>
      <c r="AD6" s="437" t="s">
        <v>155</v>
      </c>
      <c r="AE6" s="191" t="s">
        <v>138</v>
      </c>
      <c r="AF6" s="198"/>
      <c r="AG6" s="198"/>
      <c r="AH6" s="198" t="s">
        <v>551</v>
      </c>
      <c r="AI6" s="198" t="s">
        <v>552</v>
      </c>
      <c r="AJ6" s="437"/>
      <c r="AK6" s="198" t="s">
        <v>553</v>
      </c>
      <c r="AL6" s="437"/>
      <c r="AM6" s="198"/>
      <c r="AN6" s="437"/>
      <c r="AO6" s="198"/>
      <c r="AP6" s="437"/>
      <c r="AQ6" s="198"/>
      <c r="AR6" s="198">
        <v>1234</v>
      </c>
      <c r="AS6" s="197" t="s">
        <v>253</v>
      </c>
      <c r="AT6" s="197" t="s">
        <v>253</v>
      </c>
      <c r="AU6" s="197" t="s">
        <v>253</v>
      </c>
      <c r="AV6" s="197" t="s">
        <v>253</v>
      </c>
      <c r="AW6" s="197" t="s">
        <v>253</v>
      </c>
      <c r="AX6" s="197" t="s">
        <v>253</v>
      </c>
      <c r="AY6" s="197"/>
      <c r="AZ6" s="287" t="s">
        <v>554</v>
      </c>
      <c r="BA6" s="200"/>
      <c r="BB6" s="201"/>
      <c r="BC6" s="202"/>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row>
    <row r="7" spans="1:95" ht="13.5">
      <c r="B7" s="437"/>
      <c r="C7" s="456"/>
      <c r="D7" s="437"/>
      <c r="E7" s="197" t="s">
        <v>135</v>
      </c>
      <c r="F7" s="204">
        <v>21916</v>
      </c>
      <c r="G7" s="205">
        <v>1230001</v>
      </c>
      <c r="H7" s="456"/>
      <c r="I7" s="437"/>
      <c r="J7" s="204">
        <v>39814</v>
      </c>
      <c r="K7" s="206" t="s">
        <v>136</v>
      </c>
      <c r="L7" s="204">
        <v>39814</v>
      </c>
      <c r="M7" s="204">
        <v>40543</v>
      </c>
      <c r="N7" s="204">
        <v>39814</v>
      </c>
      <c r="O7" s="204">
        <v>39903</v>
      </c>
      <c r="P7" s="437"/>
      <c r="Q7" s="437"/>
      <c r="R7" s="437"/>
      <c r="S7" s="437"/>
      <c r="T7" s="445"/>
      <c r="U7" s="438"/>
      <c r="V7" s="438"/>
      <c r="W7" s="439"/>
      <c r="X7" s="439"/>
      <c r="Y7" s="441"/>
      <c r="Z7" s="442"/>
      <c r="AA7" s="443"/>
      <c r="AB7" s="444"/>
      <c r="AC7" s="453"/>
      <c r="AD7" s="437"/>
      <c r="AE7" s="191" t="s">
        <v>555</v>
      </c>
      <c r="AF7" s="207"/>
      <c r="AG7" s="207"/>
      <c r="AH7" s="207">
        <v>1000</v>
      </c>
      <c r="AI7" s="207">
        <v>12000</v>
      </c>
      <c r="AJ7" s="437"/>
      <c r="AK7" s="207">
        <v>5000</v>
      </c>
      <c r="AL7" s="437"/>
      <c r="AM7" s="207"/>
      <c r="AN7" s="437"/>
      <c r="AO7" s="207"/>
      <c r="AP7" s="437"/>
      <c r="AQ7" s="207"/>
      <c r="AR7" s="207">
        <v>1234</v>
      </c>
      <c r="AS7" s="197" t="s">
        <v>556</v>
      </c>
      <c r="AT7" s="197" t="s">
        <v>556</v>
      </c>
      <c r="AU7" s="197" t="s">
        <v>556</v>
      </c>
      <c r="AV7" s="197" t="s">
        <v>556</v>
      </c>
      <c r="AW7" s="197" t="s">
        <v>556</v>
      </c>
      <c r="AX7" s="197"/>
      <c r="AY7" s="197"/>
      <c r="AZ7" s="197" t="s">
        <v>557</v>
      </c>
      <c r="BA7" s="197"/>
    </row>
    <row r="8" spans="1:95" ht="13.5">
      <c r="B8" s="197"/>
      <c r="C8" s="208"/>
      <c r="D8" s="197"/>
      <c r="E8" s="197"/>
      <c r="F8" s="204"/>
      <c r="G8" s="205"/>
      <c r="H8" s="208"/>
      <c r="I8" s="197"/>
      <c r="J8" s="204"/>
      <c r="K8" s="206"/>
      <c r="L8" s="204"/>
      <c r="M8" s="204"/>
      <c r="N8" s="204"/>
      <c r="O8" s="204"/>
      <c r="P8" s="197"/>
      <c r="Q8" s="197"/>
      <c r="R8" s="197"/>
      <c r="S8" s="197"/>
      <c r="T8" s="270"/>
      <c r="U8" s="209"/>
      <c r="V8" s="209"/>
      <c r="W8" s="197"/>
      <c r="X8" s="197"/>
      <c r="Y8" s="269"/>
      <c r="Z8" s="191"/>
      <c r="AA8" s="210"/>
      <c r="AB8" s="211"/>
      <c r="AC8" s="197"/>
      <c r="AD8" s="197"/>
      <c r="AE8" s="191" t="s">
        <v>558</v>
      </c>
      <c r="AF8" s="207"/>
      <c r="AG8" s="207"/>
      <c r="AH8" s="207"/>
      <c r="AI8" s="207"/>
      <c r="AJ8" s="197"/>
      <c r="AK8" s="207"/>
      <c r="AL8" s="197"/>
      <c r="AM8" s="207"/>
      <c r="AN8" s="197"/>
      <c r="AO8" s="207"/>
      <c r="AP8" s="197"/>
      <c r="AQ8" s="207"/>
      <c r="AR8" s="207"/>
      <c r="AS8" s="197"/>
      <c r="AT8" s="197"/>
      <c r="AU8" s="197"/>
      <c r="AV8" s="197"/>
      <c r="AW8" s="197"/>
      <c r="AX8" s="197"/>
      <c r="AY8" s="197"/>
      <c r="AZ8" s="197"/>
      <c r="BA8" s="197"/>
    </row>
    <row r="9" spans="1:95" ht="14.25" customHeight="1">
      <c r="B9" s="212"/>
      <c r="C9" s="213"/>
      <c r="D9" s="212"/>
      <c r="E9" s="212"/>
      <c r="F9" s="214"/>
      <c r="G9" s="215"/>
      <c r="H9" s="213"/>
      <c r="I9" s="212"/>
      <c r="J9" s="214"/>
      <c r="K9" s="212"/>
      <c r="L9" s="214"/>
      <c r="M9" s="214"/>
      <c r="N9" s="214"/>
      <c r="O9" s="214"/>
      <c r="P9" s="212"/>
      <c r="Q9" s="265"/>
      <c r="R9" s="212"/>
      <c r="S9" s="212"/>
      <c r="T9" s="272"/>
      <c r="U9" s="216"/>
      <c r="V9" s="216"/>
      <c r="W9" s="212"/>
      <c r="X9" s="212"/>
      <c r="Y9" s="272"/>
      <c r="Z9" s="212"/>
      <c r="AA9" s="217"/>
      <c r="AB9" s="218"/>
      <c r="AC9" s="212"/>
      <c r="AD9" s="212"/>
      <c r="AE9" s="212"/>
      <c r="AF9" s="214"/>
      <c r="AG9" s="214"/>
      <c r="AH9" s="219"/>
      <c r="AI9" s="219"/>
      <c r="AJ9" s="212"/>
      <c r="AK9" s="219"/>
      <c r="AL9" s="214"/>
      <c r="AM9" s="214"/>
      <c r="AN9" s="214"/>
      <c r="AO9" s="214"/>
      <c r="AP9" s="214"/>
      <c r="AQ9" s="214"/>
      <c r="AR9" s="219"/>
      <c r="AS9" s="212"/>
      <c r="AT9" s="212"/>
      <c r="AU9" s="212"/>
      <c r="AV9" s="212"/>
      <c r="AW9" s="212"/>
      <c r="AX9" s="212"/>
      <c r="AY9" s="212"/>
      <c r="AZ9" s="212"/>
      <c r="BA9" s="212"/>
      <c r="BB9" s="220"/>
      <c r="BC9" s="221"/>
    </row>
    <row r="10" spans="1:95" s="268" customFormat="1" ht="27.75" customHeight="1">
      <c r="A10" s="151"/>
      <c r="B10" s="375"/>
      <c r="C10" s="379"/>
      <c r="D10" s="378"/>
      <c r="E10" s="375"/>
      <c r="F10" s="372"/>
      <c r="G10" s="373"/>
      <c r="H10" s="380"/>
      <c r="I10" s="378"/>
      <c r="J10" s="372"/>
      <c r="K10" s="381"/>
      <c r="L10" s="382"/>
      <c r="M10" s="382"/>
      <c r="N10" s="382"/>
      <c r="O10" s="382"/>
      <c r="P10" s="375"/>
      <c r="Q10" s="370"/>
      <c r="R10" s="375"/>
      <c r="S10" s="375"/>
      <c r="T10" s="382"/>
      <c r="U10" s="383"/>
      <c r="V10" s="173"/>
      <c r="W10" s="370"/>
      <c r="X10" s="370"/>
      <c r="Y10" s="417"/>
      <c r="Z10" s="375"/>
      <c r="AA10" s="417"/>
      <c r="AB10" s="384"/>
      <c r="AC10" s="419"/>
      <c r="AD10" s="375"/>
      <c r="AE10" s="375"/>
      <c r="AF10" s="371"/>
      <c r="AG10" s="371"/>
      <c r="AH10" s="371"/>
      <c r="AI10" s="177"/>
      <c r="AJ10" s="371"/>
      <c r="AK10" s="371"/>
      <c r="AL10" s="371"/>
      <c r="AM10" s="371"/>
      <c r="AN10" s="371"/>
      <c r="AO10" s="371"/>
      <c r="AP10" s="385"/>
      <c r="AQ10" s="382"/>
      <c r="AR10" s="382"/>
      <c r="AS10" s="375"/>
      <c r="AT10" s="375"/>
      <c r="AU10" s="375"/>
      <c r="AV10" s="375"/>
      <c r="AW10" s="375"/>
      <c r="AX10" s="375"/>
      <c r="AY10" s="375"/>
      <c r="AZ10" s="375"/>
      <c r="BA10" s="433" t="s">
        <v>580</v>
      </c>
      <c r="BB10" s="386">
        <v>44652</v>
      </c>
      <c r="BC10" s="266">
        <f t="shared" ref="BC10:BC28" si="0">DATEDIF(F10,BB10,"y")</f>
        <v>122</v>
      </c>
      <c r="BD10" s="161"/>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row>
    <row r="11" spans="1:95" s="268" customFormat="1" ht="27.75" customHeight="1">
      <c r="A11" s="1122"/>
      <c r="B11" s="370"/>
      <c r="C11" s="387"/>
      <c r="D11" s="370"/>
      <c r="E11" s="375"/>
      <c r="F11" s="372"/>
      <c r="G11" s="373"/>
      <c r="H11" s="388"/>
      <c r="I11" s="370"/>
      <c r="J11" s="372"/>
      <c r="K11" s="381"/>
      <c r="L11" s="382"/>
      <c r="M11" s="382"/>
      <c r="N11" s="372"/>
      <c r="O11" s="372"/>
      <c r="P11" s="375"/>
      <c r="Q11" s="370"/>
      <c r="R11" s="370"/>
      <c r="S11" s="370"/>
      <c r="T11" s="370"/>
      <c r="U11" s="389"/>
      <c r="V11" s="173"/>
      <c r="W11" s="370"/>
      <c r="X11" s="370"/>
      <c r="Y11" s="417"/>
      <c r="Z11" s="375"/>
      <c r="AA11" s="417"/>
      <c r="AB11" s="384"/>
      <c r="AC11" s="419"/>
      <c r="AD11" s="375"/>
      <c r="AE11" s="375"/>
      <c r="AF11" s="371"/>
      <c r="AG11" s="371"/>
      <c r="AH11" s="371"/>
      <c r="AI11" s="177"/>
      <c r="AJ11" s="371"/>
      <c r="AK11" s="371"/>
      <c r="AL11" s="371"/>
      <c r="AM11" s="371"/>
      <c r="AN11" s="371"/>
      <c r="AO11" s="371"/>
      <c r="AP11" s="385"/>
      <c r="AQ11" s="370"/>
      <c r="AR11" s="371"/>
      <c r="AS11" s="375"/>
      <c r="AT11" s="375"/>
      <c r="AU11" s="375"/>
      <c r="AV11" s="375"/>
      <c r="AW11" s="375"/>
      <c r="AX11" s="375"/>
      <c r="AY11" s="375"/>
      <c r="AZ11" s="375"/>
      <c r="BA11" s="433" t="s">
        <v>580</v>
      </c>
      <c r="BB11" s="386">
        <v>44652</v>
      </c>
      <c r="BC11" s="266">
        <f>DATEDIF(F11,BB11,"y")</f>
        <v>122</v>
      </c>
      <c r="BD11" s="161"/>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row>
    <row r="12" spans="1:95" s="268" customFormat="1" ht="27.75" customHeight="1">
      <c r="A12" s="151"/>
      <c r="B12" s="370"/>
      <c r="C12" s="387"/>
      <c r="D12" s="370"/>
      <c r="E12" s="375"/>
      <c r="F12" s="372"/>
      <c r="G12" s="373"/>
      <c r="H12" s="390"/>
      <c r="I12" s="370"/>
      <c r="J12" s="372"/>
      <c r="K12" s="381"/>
      <c r="L12" s="382"/>
      <c r="M12" s="382"/>
      <c r="N12" s="372"/>
      <c r="O12" s="372"/>
      <c r="P12" s="375"/>
      <c r="Q12" s="370"/>
      <c r="R12" s="370"/>
      <c r="S12" s="370"/>
      <c r="T12" s="370"/>
      <c r="U12" s="389"/>
      <c r="V12" s="173"/>
      <c r="W12" s="370"/>
      <c r="X12" s="370"/>
      <c r="Y12" s="417"/>
      <c r="Z12" s="370"/>
      <c r="AA12" s="417"/>
      <c r="AB12" s="384"/>
      <c r="AC12" s="419"/>
      <c r="AD12" s="375"/>
      <c r="AE12" s="375"/>
      <c r="AF12" s="371"/>
      <c r="AG12" s="436"/>
      <c r="AH12" s="371"/>
      <c r="AI12" s="177"/>
      <c r="AJ12" s="371"/>
      <c r="AK12" s="371"/>
      <c r="AL12" s="371"/>
      <c r="AM12" s="371"/>
      <c r="AN12" s="371"/>
      <c r="AO12" s="371"/>
      <c r="AP12" s="385"/>
      <c r="AQ12" s="370"/>
      <c r="AR12" s="371"/>
      <c r="AS12" s="375"/>
      <c r="AT12" s="375"/>
      <c r="AU12" s="375"/>
      <c r="AV12" s="375"/>
      <c r="AW12" s="375"/>
      <c r="AX12" s="375"/>
      <c r="AY12" s="375"/>
      <c r="AZ12" s="375"/>
      <c r="BA12" s="433" t="s">
        <v>580</v>
      </c>
      <c r="BB12" s="386">
        <v>44652</v>
      </c>
      <c r="BC12" s="266">
        <f t="shared" si="0"/>
        <v>122</v>
      </c>
      <c r="BD12" s="161"/>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row>
    <row r="13" spans="1:95" s="234" customFormat="1" ht="27.75" customHeight="1">
      <c r="B13" s="370"/>
      <c r="C13" s="391"/>
      <c r="D13" s="374"/>
      <c r="E13" s="377"/>
      <c r="F13" s="392"/>
      <c r="G13" s="393"/>
      <c r="H13" s="394"/>
      <c r="I13" s="374"/>
      <c r="J13" s="392"/>
      <c r="K13" s="395"/>
      <c r="L13" s="382"/>
      <c r="M13" s="382"/>
      <c r="N13" s="372"/>
      <c r="O13" s="372"/>
      <c r="P13" s="375"/>
      <c r="Q13" s="370"/>
      <c r="R13" s="377"/>
      <c r="S13" s="370"/>
      <c r="T13" s="370"/>
      <c r="U13" s="396"/>
      <c r="V13" s="397"/>
      <c r="W13" s="370"/>
      <c r="X13" s="370"/>
      <c r="Y13" s="417"/>
      <c r="Z13" s="377"/>
      <c r="AA13" s="417"/>
      <c r="AB13" s="384"/>
      <c r="AC13" s="419"/>
      <c r="AD13" s="375"/>
      <c r="AE13" s="377"/>
      <c r="AF13" s="371"/>
      <c r="AG13" s="371"/>
      <c r="AH13" s="436"/>
      <c r="AI13" s="177"/>
      <c r="AJ13" s="371"/>
      <c r="AK13" s="371"/>
      <c r="AL13" s="371"/>
      <c r="AM13" s="371"/>
      <c r="AN13" s="371"/>
      <c r="AO13" s="371"/>
      <c r="AP13" s="385"/>
      <c r="AQ13" s="382"/>
      <c r="AR13" s="382"/>
      <c r="AS13" s="375"/>
      <c r="AT13" s="375"/>
      <c r="AU13" s="375"/>
      <c r="AV13" s="375"/>
      <c r="AW13" s="375"/>
      <c r="AX13" s="375"/>
      <c r="AY13" s="375"/>
      <c r="AZ13" s="375"/>
      <c r="BA13" s="433" t="s">
        <v>580</v>
      </c>
      <c r="BB13" s="386">
        <v>44652</v>
      </c>
      <c r="BC13" s="266">
        <f t="shared" si="0"/>
        <v>122</v>
      </c>
      <c r="BD13" s="161"/>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245"/>
      <c r="CI13" s="245"/>
      <c r="CJ13" s="245"/>
      <c r="CK13" s="245"/>
      <c r="CL13" s="245"/>
      <c r="CM13" s="245"/>
      <c r="CN13" s="245"/>
      <c r="CO13" s="245"/>
      <c r="CP13" s="245"/>
      <c r="CQ13" s="245"/>
    </row>
    <row r="14" spans="1:95" s="234" customFormat="1" ht="27.75" customHeight="1">
      <c r="B14" s="375"/>
      <c r="C14" s="398"/>
      <c r="D14" s="375"/>
      <c r="E14" s="375"/>
      <c r="F14" s="382"/>
      <c r="G14" s="399"/>
      <c r="H14" s="400"/>
      <c r="I14" s="375"/>
      <c r="J14" s="382"/>
      <c r="K14" s="381"/>
      <c r="L14" s="382"/>
      <c r="M14" s="382"/>
      <c r="N14" s="372"/>
      <c r="O14" s="372"/>
      <c r="P14" s="375"/>
      <c r="Q14" s="375"/>
      <c r="R14" s="375"/>
      <c r="S14" s="375"/>
      <c r="T14" s="375"/>
      <c r="U14" s="396"/>
      <c r="V14" s="396"/>
      <c r="W14" s="375"/>
      <c r="X14" s="375"/>
      <c r="Y14" s="417"/>
      <c r="Z14" s="377"/>
      <c r="AA14" s="417"/>
      <c r="AB14" s="384"/>
      <c r="AC14" s="419"/>
      <c r="AD14" s="375"/>
      <c r="AE14" s="375"/>
      <c r="AF14" s="401"/>
      <c r="AG14" s="401"/>
      <c r="AH14" s="436"/>
      <c r="AI14" s="402"/>
      <c r="AJ14" s="371"/>
      <c r="AK14" s="371"/>
      <c r="AL14" s="371"/>
      <c r="AM14" s="371"/>
      <c r="AN14" s="371"/>
      <c r="AO14" s="371"/>
      <c r="AP14" s="385"/>
      <c r="AQ14" s="382"/>
      <c r="AR14" s="382"/>
      <c r="AS14" s="375"/>
      <c r="AT14" s="375"/>
      <c r="AU14" s="375"/>
      <c r="AV14" s="375"/>
      <c r="AW14" s="375"/>
      <c r="AX14" s="375"/>
      <c r="AY14" s="375"/>
      <c r="AZ14" s="375"/>
      <c r="BA14" s="433" t="s">
        <v>580</v>
      </c>
      <c r="BB14" s="386">
        <v>44652</v>
      </c>
      <c r="BC14" s="266">
        <f t="shared" si="0"/>
        <v>122</v>
      </c>
      <c r="BD14" s="161"/>
      <c r="BE14" s="245"/>
      <c r="BF14" s="245"/>
      <c r="BG14" s="245"/>
      <c r="BH14" s="245"/>
      <c r="BI14" s="245"/>
      <c r="BJ14" s="245"/>
      <c r="BK14" s="245"/>
      <c r="BL14" s="245"/>
      <c r="BM14" s="245"/>
      <c r="BN14" s="245"/>
      <c r="BO14" s="245"/>
      <c r="BP14" s="245"/>
      <c r="BQ14" s="245"/>
      <c r="BR14" s="245"/>
      <c r="BS14" s="245"/>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row>
    <row r="15" spans="1:95" s="234" customFormat="1" ht="27.75" customHeight="1">
      <c r="B15" s="370"/>
      <c r="C15" s="387"/>
      <c r="D15" s="370"/>
      <c r="E15" s="375"/>
      <c r="F15" s="372"/>
      <c r="G15" s="373"/>
      <c r="H15" s="390"/>
      <c r="I15" s="370"/>
      <c r="J15" s="382"/>
      <c r="K15" s="381"/>
      <c r="L15" s="382"/>
      <c r="M15" s="382"/>
      <c r="N15" s="372"/>
      <c r="O15" s="372"/>
      <c r="P15" s="370"/>
      <c r="Q15" s="370"/>
      <c r="R15" s="370"/>
      <c r="S15" s="370"/>
      <c r="T15" s="370"/>
      <c r="U15" s="389"/>
      <c r="V15" s="173"/>
      <c r="W15" s="370"/>
      <c r="X15" s="370"/>
      <c r="Y15" s="417"/>
      <c r="Z15" s="377"/>
      <c r="AA15" s="417"/>
      <c r="AB15" s="384"/>
      <c r="AC15" s="419"/>
      <c r="AD15" s="375"/>
      <c r="AE15" s="375"/>
      <c r="AF15" s="371"/>
      <c r="AG15" s="436"/>
      <c r="AH15" s="371"/>
      <c r="AI15" s="177"/>
      <c r="AJ15" s="371"/>
      <c r="AK15" s="371"/>
      <c r="AL15" s="371"/>
      <c r="AM15" s="371"/>
      <c r="AN15" s="371"/>
      <c r="AO15" s="371"/>
      <c r="AP15" s="385"/>
      <c r="AQ15" s="382"/>
      <c r="AR15" s="382"/>
      <c r="AS15" s="375"/>
      <c r="AT15" s="375"/>
      <c r="AU15" s="375"/>
      <c r="AV15" s="375"/>
      <c r="AW15" s="375"/>
      <c r="AX15" s="375"/>
      <c r="AY15" s="375"/>
      <c r="AZ15" s="375"/>
      <c r="BA15" s="433" t="s">
        <v>580</v>
      </c>
      <c r="BB15" s="386">
        <v>44652</v>
      </c>
      <c r="BC15" s="266">
        <f t="shared" si="0"/>
        <v>122</v>
      </c>
      <c r="BD15" s="161"/>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c r="CJ15" s="245"/>
      <c r="CK15" s="245"/>
      <c r="CL15" s="245"/>
      <c r="CM15" s="245"/>
      <c r="CN15" s="245"/>
      <c r="CO15" s="245"/>
      <c r="CP15" s="245"/>
      <c r="CQ15" s="245"/>
    </row>
    <row r="16" spans="1:95" s="234" customFormat="1" ht="27.75" customHeight="1">
      <c r="B16" s="375"/>
      <c r="C16" s="398"/>
      <c r="D16" s="375"/>
      <c r="E16" s="375"/>
      <c r="F16" s="382"/>
      <c r="G16" s="403"/>
      <c r="H16" s="398"/>
      <c r="I16" s="375"/>
      <c r="J16" s="382"/>
      <c r="K16" s="375"/>
      <c r="L16" s="382"/>
      <c r="M16" s="382"/>
      <c r="N16" s="404"/>
      <c r="O16" s="404"/>
      <c r="P16" s="375"/>
      <c r="Q16" s="375"/>
      <c r="R16" s="370"/>
      <c r="S16" s="370"/>
      <c r="T16" s="404"/>
      <c r="U16" s="389"/>
      <c r="V16" s="389"/>
      <c r="W16" s="370"/>
      <c r="X16" s="370"/>
      <c r="Y16" s="417"/>
      <c r="Z16" s="377"/>
      <c r="AA16" s="417"/>
      <c r="AB16" s="384"/>
      <c r="AC16" s="419"/>
      <c r="AD16" s="375"/>
      <c r="AE16" s="375"/>
      <c r="AF16" s="401"/>
      <c r="AG16" s="436"/>
      <c r="AH16" s="401"/>
      <c r="AI16" s="402"/>
      <c r="AJ16" s="375"/>
      <c r="AK16" s="401"/>
      <c r="AL16" s="375"/>
      <c r="AM16" s="401"/>
      <c r="AN16" s="375"/>
      <c r="AO16" s="401"/>
      <c r="AP16" s="375"/>
      <c r="AQ16" s="401"/>
      <c r="AR16" s="401"/>
      <c r="AS16" s="375"/>
      <c r="AT16" s="375"/>
      <c r="AU16" s="375"/>
      <c r="AV16" s="375"/>
      <c r="AW16" s="375"/>
      <c r="AX16" s="375"/>
      <c r="AY16" s="375"/>
      <c r="AZ16" s="375"/>
      <c r="BA16" s="433" t="s">
        <v>580</v>
      </c>
      <c r="BB16" s="386">
        <v>44652</v>
      </c>
      <c r="BC16" s="266">
        <f t="shared" si="0"/>
        <v>122</v>
      </c>
      <c r="BD16" s="161"/>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c r="CP16" s="245"/>
      <c r="CQ16" s="245"/>
    </row>
    <row r="17" spans="1:95" s="234" customFormat="1" ht="27.75" customHeight="1">
      <c r="B17" s="370"/>
      <c r="C17" s="387"/>
      <c r="D17" s="370"/>
      <c r="E17" s="375"/>
      <c r="F17" s="372"/>
      <c r="G17" s="373"/>
      <c r="H17" s="390"/>
      <c r="I17" s="370"/>
      <c r="J17" s="382"/>
      <c r="K17" s="381"/>
      <c r="L17" s="382"/>
      <c r="M17" s="382"/>
      <c r="N17" s="372"/>
      <c r="O17" s="372"/>
      <c r="P17" s="375"/>
      <c r="Q17" s="370"/>
      <c r="R17" s="375"/>
      <c r="S17" s="375"/>
      <c r="T17" s="370"/>
      <c r="U17" s="389"/>
      <c r="V17" s="173"/>
      <c r="W17" s="370"/>
      <c r="X17" s="370"/>
      <c r="Y17" s="417"/>
      <c r="Z17" s="377"/>
      <c r="AA17" s="417"/>
      <c r="AB17" s="384"/>
      <c r="AC17" s="419"/>
      <c r="AD17" s="375"/>
      <c r="AE17" s="404"/>
      <c r="AF17" s="371"/>
      <c r="AG17" s="371"/>
      <c r="AH17" s="436"/>
      <c r="AI17" s="177"/>
      <c r="AJ17" s="371"/>
      <c r="AK17" s="371"/>
      <c r="AL17" s="371"/>
      <c r="AM17" s="371"/>
      <c r="AN17" s="371"/>
      <c r="AO17" s="371"/>
      <c r="AP17" s="385"/>
      <c r="AQ17" s="382"/>
      <c r="AR17" s="382"/>
      <c r="AS17" s="375"/>
      <c r="AT17" s="375"/>
      <c r="AU17" s="375"/>
      <c r="AV17" s="375"/>
      <c r="AW17" s="375"/>
      <c r="AX17" s="375"/>
      <c r="AY17" s="375"/>
      <c r="AZ17" s="375"/>
      <c r="BA17" s="433" t="s">
        <v>580</v>
      </c>
      <c r="BB17" s="386">
        <v>44652</v>
      </c>
      <c r="BC17" s="266">
        <f t="shared" si="0"/>
        <v>122</v>
      </c>
      <c r="BD17" s="161"/>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c r="CO17" s="245"/>
      <c r="CP17" s="245"/>
      <c r="CQ17" s="245"/>
    </row>
    <row r="18" spans="1:95" s="234" customFormat="1" ht="27.75" customHeight="1">
      <c r="B18" s="370"/>
      <c r="C18" s="387"/>
      <c r="D18" s="370"/>
      <c r="E18" s="375"/>
      <c r="F18" s="372"/>
      <c r="G18" s="373"/>
      <c r="H18" s="390"/>
      <c r="I18" s="370"/>
      <c r="J18" s="382"/>
      <c r="K18" s="381"/>
      <c r="L18" s="382"/>
      <c r="M18" s="382"/>
      <c r="N18" s="372"/>
      <c r="O18" s="372"/>
      <c r="P18" s="375"/>
      <c r="Q18" s="370"/>
      <c r="R18" s="375"/>
      <c r="S18" s="375"/>
      <c r="T18" s="372"/>
      <c r="U18" s="389"/>
      <c r="V18" s="173"/>
      <c r="W18" s="370"/>
      <c r="X18" s="370"/>
      <c r="Y18" s="417"/>
      <c r="Z18" s="377"/>
      <c r="AA18" s="417"/>
      <c r="AB18" s="384"/>
      <c r="AC18" s="419"/>
      <c r="AD18" s="375"/>
      <c r="AE18" s="404"/>
      <c r="AF18" s="426"/>
      <c r="AG18" s="371"/>
      <c r="AH18" s="436"/>
      <c r="AI18" s="177"/>
      <c r="AJ18" s="371"/>
      <c r="AK18" s="371"/>
      <c r="AL18" s="371"/>
      <c r="AM18" s="371"/>
      <c r="AN18" s="371"/>
      <c r="AO18" s="371"/>
      <c r="AP18" s="385"/>
      <c r="AQ18" s="382"/>
      <c r="AR18" s="382"/>
      <c r="AS18" s="375"/>
      <c r="AT18" s="375"/>
      <c r="AU18" s="375"/>
      <c r="AV18" s="375"/>
      <c r="AW18" s="375"/>
      <c r="AX18" s="375"/>
      <c r="AY18" s="375"/>
      <c r="AZ18" s="375"/>
      <c r="BA18" s="433" t="s">
        <v>580</v>
      </c>
      <c r="BB18" s="386">
        <v>44652</v>
      </c>
      <c r="BC18" s="266">
        <f t="shared" si="0"/>
        <v>122</v>
      </c>
      <c r="BD18" s="161"/>
      <c r="BE18" s="245"/>
      <c r="BF18" s="245"/>
      <c r="BG18" s="245"/>
      <c r="BH18" s="245"/>
      <c r="BI18" s="245"/>
      <c r="BJ18" s="245"/>
      <c r="BK18" s="245"/>
      <c r="BL18" s="245"/>
      <c r="BM18" s="245"/>
      <c r="BN18" s="245"/>
      <c r="BO18" s="245"/>
      <c r="BP18" s="245"/>
      <c r="BQ18" s="245"/>
      <c r="BR18" s="245"/>
      <c r="BS18" s="245"/>
      <c r="BT18" s="245"/>
      <c r="BU18" s="245"/>
      <c r="BV18" s="245"/>
      <c r="BW18" s="245"/>
      <c r="BX18" s="245"/>
      <c r="BY18" s="245"/>
      <c r="BZ18" s="245"/>
      <c r="CA18" s="245"/>
      <c r="CB18" s="245"/>
      <c r="CC18" s="245"/>
      <c r="CD18" s="245"/>
      <c r="CE18" s="245"/>
      <c r="CF18" s="245"/>
      <c r="CG18" s="245"/>
      <c r="CH18" s="245"/>
      <c r="CI18" s="245"/>
      <c r="CJ18" s="245"/>
      <c r="CK18" s="245"/>
      <c r="CL18" s="245"/>
      <c r="CM18" s="245"/>
      <c r="CN18" s="245"/>
      <c r="CO18" s="245"/>
      <c r="CP18" s="245"/>
      <c r="CQ18" s="245"/>
    </row>
    <row r="19" spans="1:95" s="234" customFormat="1" ht="27.75" customHeight="1">
      <c r="B19" s="375"/>
      <c r="C19" s="387"/>
      <c r="D19" s="405"/>
      <c r="E19" s="375"/>
      <c r="F19" s="372"/>
      <c r="G19" s="373"/>
      <c r="H19" s="379"/>
      <c r="I19" s="378"/>
      <c r="J19" s="372"/>
      <c r="K19" s="375"/>
      <c r="L19" s="382"/>
      <c r="M19" s="382"/>
      <c r="N19" s="372"/>
      <c r="O19" s="372"/>
      <c r="P19" s="370"/>
      <c r="Q19" s="370"/>
      <c r="R19" s="375"/>
      <c r="S19" s="375"/>
      <c r="T19" s="372"/>
      <c r="U19" s="173"/>
      <c r="V19" s="173"/>
      <c r="W19" s="370"/>
      <c r="X19" s="370"/>
      <c r="Y19" s="417"/>
      <c r="Z19" s="370"/>
      <c r="AA19" s="417"/>
      <c r="AB19" s="378"/>
      <c r="AC19" s="419"/>
      <c r="AD19" s="375"/>
      <c r="AE19" s="376"/>
      <c r="AF19" s="372"/>
      <c r="AG19" s="436"/>
      <c r="AH19" s="429"/>
      <c r="AI19" s="177"/>
      <c r="AJ19" s="371"/>
      <c r="AK19" s="371"/>
      <c r="AL19" s="371"/>
      <c r="AM19" s="371"/>
      <c r="AN19" s="371"/>
      <c r="AO19" s="371"/>
      <c r="AP19" s="371"/>
      <c r="AQ19" s="371"/>
      <c r="AR19" s="371"/>
      <c r="AS19" s="375"/>
      <c r="AT19" s="375"/>
      <c r="AU19" s="375"/>
      <c r="AV19" s="375"/>
      <c r="AW19" s="375"/>
      <c r="AX19" s="375"/>
      <c r="AY19" s="375"/>
      <c r="AZ19" s="375"/>
      <c r="BA19" s="433" t="s">
        <v>580</v>
      </c>
      <c r="BB19" s="386">
        <v>44652</v>
      </c>
      <c r="BC19" s="266">
        <f t="shared" si="0"/>
        <v>122</v>
      </c>
      <c r="BD19" s="161"/>
      <c r="BE19" s="245"/>
      <c r="BF19" s="245"/>
      <c r="BG19" s="245"/>
      <c r="BH19" s="245"/>
      <c r="BI19" s="245"/>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c r="CI19" s="245"/>
      <c r="CJ19" s="245"/>
      <c r="CK19" s="245"/>
      <c r="CL19" s="245"/>
      <c r="CM19" s="245"/>
      <c r="CN19" s="245"/>
      <c r="CO19" s="245"/>
      <c r="CP19" s="245"/>
      <c r="CQ19" s="245"/>
    </row>
    <row r="20" spans="1:95" s="234" customFormat="1" ht="27.75" customHeight="1">
      <c r="B20" s="375"/>
      <c r="C20" s="387"/>
      <c r="D20" s="405"/>
      <c r="E20" s="375"/>
      <c r="F20" s="372"/>
      <c r="G20" s="373"/>
      <c r="H20" s="379"/>
      <c r="I20" s="378"/>
      <c r="J20" s="372"/>
      <c r="K20" s="381"/>
      <c r="L20" s="382"/>
      <c r="M20" s="382"/>
      <c r="N20" s="372"/>
      <c r="O20" s="372"/>
      <c r="P20" s="370"/>
      <c r="Q20" s="370"/>
      <c r="R20" s="375"/>
      <c r="S20" s="375"/>
      <c r="T20" s="372"/>
      <c r="U20" s="173"/>
      <c r="V20" s="173"/>
      <c r="W20" s="375"/>
      <c r="X20" s="377"/>
      <c r="Y20" s="417"/>
      <c r="Z20" s="370"/>
      <c r="AA20" s="417"/>
      <c r="AB20" s="378"/>
      <c r="AC20" s="419"/>
      <c r="AD20" s="375"/>
      <c r="AE20" s="375"/>
      <c r="AF20" s="372"/>
      <c r="AG20" s="372"/>
      <c r="AH20" s="436"/>
      <c r="AI20" s="177"/>
      <c r="AJ20" s="371"/>
      <c r="AK20" s="371"/>
      <c r="AL20" s="371"/>
      <c r="AM20" s="371"/>
      <c r="AN20" s="371"/>
      <c r="AO20" s="371"/>
      <c r="AP20" s="371"/>
      <c r="AQ20" s="371"/>
      <c r="AR20" s="371"/>
      <c r="AS20" s="375"/>
      <c r="AT20" s="375"/>
      <c r="AU20" s="375"/>
      <c r="AV20" s="375"/>
      <c r="AW20" s="375"/>
      <c r="AX20" s="375"/>
      <c r="AY20" s="375"/>
      <c r="AZ20" s="375"/>
      <c r="BA20" s="433" t="s">
        <v>580</v>
      </c>
      <c r="BB20" s="386">
        <v>44652</v>
      </c>
      <c r="BC20" s="266">
        <f t="shared" si="0"/>
        <v>122</v>
      </c>
      <c r="BD20" s="161"/>
      <c r="BE20" s="245"/>
      <c r="BF20" s="245"/>
      <c r="BG20" s="245"/>
      <c r="BH20" s="245"/>
      <c r="BI20" s="245"/>
      <c r="BJ20" s="245"/>
      <c r="BK20" s="245"/>
      <c r="BL20" s="245"/>
      <c r="BM20" s="245"/>
      <c r="BN20" s="245"/>
      <c r="BO20" s="245"/>
      <c r="BP20" s="245"/>
      <c r="BQ20" s="245"/>
      <c r="BR20" s="245"/>
      <c r="BS20" s="245"/>
      <c r="BT20" s="245"/>
      <c r="BU20" s="245"/>
      <c r="BV20" s="245"/>
      <c r="BW20" s="245"/>
      <c r="BX20" s="245"/>
      <c r="BY20" s="245"/>
      <c r="BZ20" s="245"/>
      <c r="CA20" s="245"/>
      <c r="CB20" s="245"/>
      <c r="CC20" s="245"/>
      <c r="CD20" s="245"/>
      <c r="CE20" s="245"/>
      <c r="CF20" s="245"/>
      <c r="CG20" s="245"/>
      <c r="CH20" s="245"/>
      <c r="CI20" s="245"/>
      <c r="CJ20" s="245"/>
      <c r="CK20" s="245"/>
      <c r="CL20" s="245"/>
      <c r="CM20" s="245"/>
      <c r="CN20" s="245"/>
      <c r="CO20" s="245"/>
      <c r="CP20" s="245"/>
      <c r="CQ20" s="245"/>
    </row>
    <row r="21" spans="1:95" s="234" customFormat="1" ht="27.75" customHeight="1">
      <c r="B21" s="375"/>
      <c r="C21" s="387"/>
      <c r="D21" s="405"/>
      <c r="E21" s="375"/>
      <c r="F21" s="372"/>
      <c r="G21" s="373"/>
      <c r="H21" s="379"/>
      <c r="I21" s="378"/>
      <c r="J21" s="372"/>
      <c r="K21" s="381"/>
      <c r="L21" s="382"/>
      <c r="M21" s="382"/>
      <c r="N21" s="372"/>
      <c r="O21" s="372"/>
      <c r="P21" s="370"/>
      <c r="Q21" s="370"/>
      <c r="R21" s="375"/>
      <c r="S21" s="375"/>
      <c r="T21" s="372"/>
      <c r="U21" s="173"/>
      <c r="V21" s="173"/>
      <c r="W21" s="370"/>
      <c r="X21" s="370"/>
      <c r="Y21" s="417"/>
      <c r="Z21" s="370"/>
      <c r="AA21" s="417"/>
      <c r="AB21" s="378"/>
      <c r="AC21" s="419"/>
      <c r="AD21" s="375"/>
      <c r="AE21" s="375"/>
      <c r="AF21" s="372"/>
      <c r="AG21" s="436"/>
      <c r="AH21" s="372"/>
      <c r="AI21" s="177"/>
      <c r="AJ21" s="371"/>
      <c r="AK21" s="371"/>
      <c r="AL21" s="371"/>
      <c r="AM21" s="371"/>
      <c r="AN21" s="371"/>
      <c r="AO21" s="371"/>
      <c r="AP21" s="371"/>
      <c r="AQ21" s="371"/>
      <c r="AR21" s="371"/>
      <c r="AS21" s="375"/>
      <c r="AT21" s="375"/>
      <c r="AU21" s="375"/>
      <c r="AV21" s="375"/>
      <c r="AW21" s="375"/>
      <c r="AX21" s="375"/>
      <c r="AY21" s="375"/>
      <c r="AZ21" s="375"/>
      <c r="BA21" s="433" t="s">
        <v>580</v>
      </c>
      <c r="BB21" s="386">
        <v>44652</v>
      </c>
      <c r="BC21" s="266">
        <f t="shared" si="0"/>
        <v>122</v>
      </c>
      <c r="BD21" s="161"/>
      <c r="BE21" s="245"/>
      <c r="BF21" s="245"/>
      <c r="BG21" s="245"/>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row>
    <row r="22" spans="1:95" s="234" customFormat="1" ht="27.75" customHeight="1">
      <c r="B22" s="375"/>
      <c r="C22" s="406"/>
      <c r="D22" s="370"/>
      <c r="E22" s="375"/>
      <c r="F22" s="372"/>
      <c r="G22" s="373"/>
      <c r="H22" s="390"/>
      <c r="I22" s="370"/>
      <c r="J22" s="382"/>
      <c r="K22" s="381"/>
      <c r="L22" s="382"/>
      <c r="M22" s="382"/>
      <c r="N22" s="372"/>
      <c r="O22" s="372"/>
      <c r="P22" s="375"/>
      <c r="Q22" s="370"/>
      <c r="R22" s="375"/>
      <c r="S22" s="375"/>
      <c r="T22" s="370"/>
      <c r="U22" s="389"/>
      <c r="V22" s="173"/>
      <c r="W22" s="370"/>
      <c r="X22" s="370"/>
      <c r="Y22" s="417"/>
      <c r="Z22" s="377"/>
      <c r="AA22" s="417"/>
      <c r="AB22" s="384"/>
      <c r="AC22" s="419"/>
      <c r="AD22" s="375"/>
      <c r="AE22" s="375"/>
      <c r="AF22" s="371"/>
      <c r="AG22" s="371"/>
      <c r="AH22" s="436"/>
      <c r="AI22" s="177"/>
      <c r="AJ22" s="371"/>
      <c r="AK22" s="371"/>
      <c r="AL22" s="371"/>
      <c r="AM22" s="371"/>
      <c r="AN22" s="371"/>
      <c r="AO22" s="371"/>
      <c r="AP22" s="385"/>
      <c r="AQ22" s="382"/>
      <c r="AR22" s="382"/>
      <c r="AS22" s="375"/>
      <c r="AT22" s="375"/>
      <c r="AU22" s="375"/>
      <c r="AV22" s="375"/>
      <c r="AW22" s="375"/>
      <c r="AX22" s="375"/>
      <c r="AY22" s="375"/>
      <c r="AZ22" s="375"/>
      <c r="BA22" s="433" t="s">
        <v>580</v>
      </c>
      <c r="BB22" s="386">
        <v>44652</v>
      </c>
      <c r="BC22" s="266">
        <f t="shared" si="0"/>
        <v>122</v>
      </c>
      <c r="BD22" s="161"/>
      <c r="BE22" s="245"/>
      <c r="BF22" s="245"/>
      <c r="BG22" s="245"/>
      <c r="BH22" s="245"/>
      <c r="BI22" s="245"/>
      <c r="BJ22" s="245"/>
      <c r="BK22" s="245"/>
      <c r="BL22" s="245"/>
      <c r="BM22" s="245"/>
      <c r="BN22" s="245"/>
      <c r="BO22" s="245"/>
      <c r="BP22" s="245"/>
      <c r="BQ22" s="245"/>
      <c r="BR22" s="245"/>
      <c r="BS22" s="245"/>
      <c r="BT22" s="245"/>
      <c r="BU22" s="245"/>
      <c r="BV22" s="245"/>
      <c r="BW22" s="245"/>
      <c r="BX22" s="245"/>
      <c r="BY22" s="245"/>
      <c r="BZ22" s="245"/>
      <c r="CA22" s="245"/>
      <c r="CB22" s="245"/>
      <c r="CC22" s="245"/>
      <c r="CD22" s="245"/>
      <c r="CE22" s="245"/>
      <c r="CF22" s="245"/>
      <c r="CG22" s="245"/>
      <c r="CH22" s="245"/>
      <c r="CI22" s="245"/>
      <c r="CJ22" s="245"/>
      <c r="CK22" s="245"/>
      <c r="CL22" s="245"/>
      <c r="CM22" s="245"/>
      <c r="CN22" s="245"/>
      <c r="CO22" s="245"/>
      <c r="CP22" s="245"/>
      <c r="CQ22" s="245"/>
    </row>
    <row r="23" spans="1:95" s="234" customFormat="1" ht="27.75" customHeight="1">
      <c r="B23" s="375"/>
      <c r="C23" s="406"/>
      <c r="D23" s="370"/>
      <c r="E23" s="375"/>
      <c r="F23" s="372"/>
      <c r="G23" s="373"/>
      <c r="H23" s="390"/>
      <c r="I23" s="370"/>
      <c r="J23" s="382"/>
      <c r="K23" s="381"/>
      <c r="L23" s="382"/>
      <c r="M23" s="382"/>
      <c r="N23" s="372"/>
      <c r="O23" s="372"/>
      <c r="P23" s="375"/>
      <c r="Q23" s="370"/>
      <c r="R23" s="375"/>
      <c r="S23" s="375"/>
      <c r="T23" s="370"/>
      <c r="U23" s="389"/>
      <c r="V23" s="173"/>
      <c r="W23" s="370"/>
      <c r="X23" s="370"/>
      <c r="Y23" s="417"/>
      <c r="Z23" s="377"/>
      <c r="AA23" s="417"/>
      <c r="AB23" s="384"/>
      <c r="AC23" s="419"/>
      <c r="AD23" s="375"/>
      <c r="AE23" s="375"/>
      <c r="AF23" s="371"/>
      <c r="AG23" s="436"/>
      <c r="AH23" s="371"/>
      <c r="AI23" s="177"/>
      <c r="AJ23" s="371"/>
      <c r="AK23" s="371"/>
      <c r="AL23" s="371"/>
      <c r="AM23" s="371"/>
      <c r="AN23" s="371"/>
      <c r="AO23" s="371"/>
      <c r="AP23" s="385"/>
      <c r="AQ23" s="382"/>
      <c r="AR23" s="382"/>
      <c r="AS23" s="375"/>
      <c r="AT23" s="375"/>
      <c r="AU23" s="375"/>
      <c r="AV23" s="375"/>
      <c r="AW23" s="375"/>
      <c r="AX23" s="375"/>
      <c r="AY23" s="375"/>
      <c r="AZ23" s="375"/>
      <c r="BA23" s="433" t="s">
        <v>580</v>
      </c>
      <c r="BB23" s="386">
        <v>44652</v>
      </c>
      <c r="BC23" s="266">
        <f t="shared" si="0"/>
        <v>122</v>
      </c>
      <c r="BD23" s="161"/>
      <c r="BE23" s="245"/>
      <c r="BF23" s="245"/>
      <c r="BG23" s="245"/>
      <c r="BH23" s="245"/>
      <c r="BI23" s="245"/>
      <c r="BJ23" s="245"/>
      <c r="BK23" s="245"/>
      <c r="BL23" s="245"/>
      <c r="BM23" s="245"/>
      <c r="BN23" s="245"/>
      <c r="BO23" s="245"/>
      <c r="BP23" s="245"/>
      <c r="BQ23" s="245"/>
      <c r="BR23" s="245"/>
      <c r="BS23" s="245"/>
      <c r="BT23" s="245"/>
      <c r="BU23" s="245"/>
      <c r="BV23" s="245"/>
      <c r="BW23" s="245"/>
      <c r="BX23" s="245"/>
      <c r="BY23" s="245"/>
      <c r="BZ23" s="245"/>
      <c r="CA23" s="245"/>
      <c r="CB23" s="245"/>
      <c r="CC23" s="245"/>
      <c r="CD23" s="245"/>
      <c r="CE23" s="245"/>
      <c r="CF23" s="245"/>
      <c r="CG23" s="245"/>
      <c r="CH23" s="245"/>
      <c r="CI23" s="245"/>
      <c r="CJ23" s="245"/>
      <c r="CK23" s="245"/>
      <c r="CL23" s="245"/>
      <c r="CM23" s="245"/>
      <c r="CN23" s="245"/>
      <c r="CO23" s="245"/>
      <c r="CP23" s="245"/>
      <c r="CQ23" s="245"/>
    </row>
    <row r="24" spans="1:95" s="234" customFormat="1" ht="27.75" customHeight="1">
      <c r="B24" s="375"/>
      <c r="C24" s="398"/>
      <c r="D24" s="375"/>
      <c r="E24" s="375"/>
      <c r="F24" s="382"/>
      <c r="G24" s="399"/>
      <c r="H24" s="407"/>
      <c r="I24" s="375"/>
      <c r="J24" s="382"/>
      <c r="K24" s="381"/>
      <c r="L24" s="382"/>
      <c r="M24" s="382"/>
      <c r="N24" s="372"/>
      <c r="O24" s="372"/>
      <c r="P24" s="408"/>
      <c r="Q24" s="370"/>
      <c r="R24" s="370"/>
      <c r="S24" s="370"/>
      <c r="T24" s="382"/>
      <c r="U24" s="389"/>
      <c r="V24" s="370"/>
      <c r="W24" s="375"/>
      <c r="X24" s="375"/>
      <c r="Y24" s="417"/>
      <c r="Z24" s="377"/>
      <c r="AA24" s="417"/>
      <c r="AB24" s="384"/>
      <c r="AC24" s="419"/>
      <c r="AD24" s="375"/>
      <c r="AE24" s="375"/>
      <c r="AF24" s="405"/>
      <c r="AG24" s="405"/>
      <c r="AH24" s="436"/>
      <c r="AI24" s="177"/>
      <c r="AJ24" s="371"/>
      <c r="AK24" s="385"/>
      <c r="AL24" s="371"/>
      <c r="AM24" s="371"/>
      <c r="AN24" s="371"/>
      <c r="AO24" s="371"/>
      <c r="AP24" s="385"/>
      <c r="AQ24" s="382"/>
      <c r="AR24" s="382"/>
      <c r="AS24" s="375"/>
      <c r="AT24" s="375"/>
      <c r="AU24" s="375"/>
      <c r="AV24" s="375"/>
      <c r="AW24" s="375"/>
      <c r="AX24" s="375"/>
      <c r="AY24" s="375"/>
      <c r="AZ24" s="375"/>
      <c r="BA24" s="433" t="s">
        <v>580</v>
      </c>
      <c r="BB24" s="386">
        <v>44652</v>
      </c>
      <c r="BC24" s="266">
        <f t="shared" si="0"/>
        <v>122</v>
      </c>
      <c r="BD24" s="161"/>
      <c r="BE24" s="245"/>
      <c r="BF24" s="245"/>
      <c r="BG24" s="245"/>
      <c r="BH24" s="245"/>
      <c r="BI24" s="245"/>
      <c r="BJ24" s="245"/>
      <c r="BK24" s="245"/>
      <c r="BL24" s="245"/>
      <c r="BM24" s="245"/>
      <c r="BN24" s="245"/>
      <c r="BO24" s="245"/>
      <c r="BP24" s="245"/>
      <c r="BQ24" s="245"/>
      <c r="BR24" s="245"/>
      <c r="BS24" s="245"/>
      <c r="BT24" s="245"/>
      <c r="BU24" s="245"/>
      <c r="BV24" s="245"/>
      <c r="BW24" s="245"/>
      <c r="BX24" s="245"/>
      <c r="BY24" s="245"/>
      <c r="BZ24" s="245"/>
      <c r="CA24" s="245"/>
      <c r="CB24" s="245"/>
      <c r="CC24" s="245"/>
      <c r="CD24" s="245"/>
      <c r="CE24" s="245"/>
      <c r="CF24" s="245"/>
      <c r="CG24" s="245"/>
      <c r="CH24" s="245"/>
      <c r="CI24" s="245"/>
      <c r="CJ24" s="245"/>
      <c r="CK24" s="245"/>
      <c r="CL24" s="245"/>
      <c r="CM24" s="245"/>
      <c r="CN24" s="245"/>
      <c r="CO24" s="245"/>
      <c r="CP24" s="245"/>
      <c r="CQ24" s="245"/>
    </row>
    <row r="25" spans="1:95" s="234" customFormat="1" ht="27.75" customHeight="1">
      <c r="B25" s="375"/>
      <c r="C25" s="387"/>
      <c r="D25" s="405"/>
      <c r="E25" s="375"/>
      <c r="F25" s="372"/>
      <c r="G25" s="373"/>
      <c r="H25" s="379"/>
      <c r="I25" s="378"/>
      <c r="J25" s="372"/>
      <c r="K25" s="375"/>
      <c r="L25" s="382"/>
      <c r="M25" s="382"/>
      <c r="N25" s="372"/>
      <c r="O25" s="372"/>
      <c r="P25" s="370"/>
      <c r="Q25" s="370"/>
      <c r="R25" s="375"/>
      <c r="S25" s="375"/>
      <c r="T25" s="372"/>
      <c r="U25" s="173"/>
      <c r="V25" s="173"/>
      <c r="W25" s="370"/>
      <c r="X25" s="370"/>
      <c r="Y25" s="417"/>
      <c r="Z25" s="370"/>
      <c r="AA25" s="417"/>
      <c r="AB25" s="378"/>
      <c r="AC25" s="419"/>
      <c r="AD25" s="375"/>
      <c r="AE25" s="375"/>
      <c r="AF25" s="372"/>
      <c r="AG25" s="436"/>
      <c r="AH25" s="371"/>
      <c r="AI25" s="177"/>
      <c r="AJ25" s="371"/>
      <c r="AK25" s="371"/>
      <c r="AL25" s="371"/>
      <c r="AM25" s="371"/>
      <c r="AN25" s="371"/>
      <c r="AO25" s="371"/>
      <c r="AP25" s="371"/>
      <c r="AQ25" s="371"/>
      <c r="AR25" s="371"/>
      <c r="AS25" s="375"/>
      <c r="AT25" s="375"/>
      <c r="AU25" s="375"/>
      <c r="AV25" s="375"/>
      <c r="AW25" s="375"/>
      <c r="AX25" s="375"/>
      <c r="AY25" s="375"/>
      <c r="AZ25" s="375"/>
      <c r="BA25" s="433" t="s">
        <v>580</v>
      </c>
      <c r="BB25" s="386">
        <v>44652</v>
      </c>
      <c r="BC25" s="266">
        <f t="shared" si="0"/>
        <v>122</v>
      </c>
      <c r="BD2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row>
    <row r="26" spans="1:95" s="234" customFormat="1" ht="27.75" customHeight="1">
      <c r="A26" s="1122"/>
      <c r="B26" s="375"/>
      <c r="C26" s="406"/>
      <c r="D26" s="370"/>
      <c r="E26" s="375"/>
      <c r="F26" s="372"/>
      <c r="G26" s="373"/>
      <c r="H26" s="390"/>
      <c r="I26" s="370"/>
      <c r="J26" s="382"/>
      <c r="K26" s="381"/>
      <c r="L26" s="382"/>
      <c r="M26" s="382"/>
      <c r="N26" s="372"/>
      <c r="O26" s="372"/>
      <c r="P26" s="375"/>
      <c r="Q26" s="370"/>
      <c r="R26" s="370"/>
      <c r="S26" s="370"/>
      <c r="T26" s="370"/>
      <c r="U26" s="389"/>
      <c r="V26" s="173"/>
      <c r="W26" s="370"/>
      <c r="X26" s="370"/>
      <c r="Y26" s="417"/>
      <c r="Z26" s="377"/>
      <c r="AA26" s="417"/>
      <c r="AB26" s="384"/>
      <c r="AC26" s="419"/>
      <c r="AD26" s="375"/>
      <c r="AE26" s="375"/>
      <c r="AF26" s="371"/>
      <c r="AG26" s="371"/>
      <c r="AH26" s="436"/>
      <c r="AI26" s="177"/>
      <c r="AJ26" s="371"/>
      <c r="AK26" s="371"/>
      <c r="AL26" s="371"/>
      <c r="AM26" s="371"/>
      <c r="AN26" s="371"/>
      <c r="AO26" s="371"/>
      <c r="AP26" s="385"/>
      <c r="AQ26" s="382"/>
      <c r="AR26" s="382"/>
      <c r="AS26" s="375"/>
      <c r="AT26" s="375"/>
      <c r="AU26" s="375"/>
      <c r="AV26" s="375"/>
      <c r="AW26" s="375"/>
      <c r="AX26" s="375"/>
      <c r="AY26" s="375"/>
      <c r="AZ26" s="375"/>
      <c r="BA26" s="433" t="s">
        <v>580</v>
      </c>
      <c r="BB26" s="386">
        <v>44652</v>
      </c>
      <c r="BC26" s="266">
        <f t="shared" si="0"/>
        <v>122</v>
      </c>
      <c r="BD26" s="161"/>
      <c r="BE26" s="245"/>
      <c r="BF26" s="245"/>
      <c r="BG26" s="245"/>
      <c r="BH26" s="245"/>
      <c r="BI26" s="245"/>
      <c r="BJ26" s="245"/>
      <c r="BK26" s="245"/>
      <c r="BL26" s="245"/>
      <c r="BM26" s="245"/>
      <c r="BN26" s="245"/>
      <c r="BO26" s="245"/>
      <c r="BP26" s="245"/>
      <c r="BQ26" s="245"/>
      <c r="BR26" s="245"/>
      <c r="BS26" s="245"/>
      <c r="BT26" s="245"/>
      <c r="BU26" s="245"/>
      <c r="BV26" s="245"/>
      <c r="BW26" s="245"/>
      <c r="BX26" s="245"/>
      <c r="BY26" s="245"/>
      <c r="BZ26" s="245"/>
      <c r="CA26" s="245"/>
      <c r="CB26" s="245"/>
      <c r="CC26" s="245"/>
      <c r="CD26" s="245"/>
      <c r="CE26" s="245"/>
      <c r="CF26" s="245"/>
      <c r="CG26" s="245"/>
      <c r="CH26" s="245"/>
      <c r="CI26" s="245"/>
      <c r="CJ26" s="245"/>
      <c r="CK26" s="245"/>
      <c r="CL26" s="245"/>
      <c r="CM26" s="245"/>
      <c r="CN26" s="245"/>
      <c r="CO26" s="245"/>
      <c r="CP26" s="245"/>
      <c r="CQ26" s="245"/>
    </row>
    <row r="27" spans="1:95" s="234" customFormat="1" ht="27.75" customHeight="1">
      <c r="B27" s="226"/>
      <c r="C27" s="235"/>
      <c r="D27" s="226"/>
      <c r="E27" s="226"/>
      <c r="F27" s="229"/>
      <c r="G27" s="236"/>
      <c r="H27" s="235"/>
      <c r="I27" s="226"/>
      <c r="J27" s="229"/>
      <c r="K27" s="226"/>
      <c r="L27" s="382"/>
      <c r="M27" s="382"/>
      <c r="N27" s="229"/>
      <c r="O27" s="229"/>
      <c r="P27" s="226"/>
      <c r="Q27" s="226"/>
      <c r="R27" s="237"/>
      <c r="S27" s="237"/>
      <c r="T27" s="277"/>
      <c r="U27" s="227"/>
      <c r="V27" s="227"/>
      <c r="W27" s="226"/>
      <c r="X27" s="226"/>
      <c r="Y27" s="255"/>
      <c r="Z27" s="226"/>
      <c r="AA27" s="427"/>
      <c r="AB27" s="246"/>
      <c r="AC27" s="255"/>
      <c r="AD27" s="226"/>
      <c r="AE27" s="226"/>
      <c r="AF27" s="231"/>
      <c r="AG27" s="231"/>
      <c r="AH27" s="436"/>
      <c r="AI27" s="243"/>
      <c r="AJ27" s="226"/>
      <c r="AK27" s="231"/>
      <c r="AL27" s="226"/>
      <c r="AM27" s="231"/>
      <c r="AN27" s="226"/>
      <c r="AO27" s="231"/>
      <c r="AP27" s="226"/>
      <c r="AQ27" s="231"/>
      <c r="AR27" s="231"/>
      <c r="AS27" s="226"/>
      <c r="AT27" s="226"/>
      <c r="AU27" s="226"/>
      <c r="AV27" s="226"/>
      <c r="AW27" s="226"/>
      <c r="AX27" s="226"/>
      <c r="AY27" s="226"/>
      <c r="AZ27" s="226"/>
      <c r="BA27" s="433" t="s">
        <v>580</v>
      </c>
      <c r="BB27" s="386">
        <v>44652</v>
      </c>
      <c r="BC27" s="428">
        <f>DATEDIF(F27,BB27,"y")</f>
        <v>122</v>
      </c>
      <c r="BD27" s="245"/>
      <c r="BE27" s="245"/>
      <c r="BF27" s="245"/>
      <c r="BG27" s="245"/>
      <c r="BH27" s="245"/>
      <c r="BI27" s="245"/>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245"/>
      <c r="CF27" s="245"/>
      <c r="CG27" s="245"/>
      <c r="CH27" s="245"/>
      <c r="CI27" s="245"/>
      <c r="CJ27" s="245"/>
      <c r="CK27" s="245"/>
      <c r="CL27" s="245"/>
      <c r="CM27" s="245"/>
      <c r="CN27" s="245"/>
      <c r="CO27" s="245"/>
      <c r="CP27" s="245"/>
      <c r="CQ27" s="245"/>
    </row>
    <row r="28" spans="1:95" s="234" customFormat="1" ht="27.75" customHeight="1">
      <c r="B28" s="409"/>
      <c r="C28" s="410"/>
      <c r="D28" s="411"/>
      <c r="E28" s="411"/>
      <c r="F28" s="412"/>
      <c r="G28" s="413"/>
      <c r="H28" s="414"/>
      <c r="I28" s="411"/>
      <c r="J28" s="412"/>
      <c r="K28" s="414"/>
      <c r="L28" s="382"/>
      <c r="M28" s="382"/>
      <c r="N28" s="372"/>
      <c r="O28" s="372"/>
      <c r="P28" s="411"/>
      <c r="Q28" s="411"/>
      <c r="R28" s="370"/>
      <c r="S28" s="375"/>
      <c r="T28" s="411"/>
      <c r="U28" s="415"/>
      <c r="V28" s="415"/>
      <c r="W28" s="370"/>
      <c r="X28" s="370"/>
      <c r="Y28" s="417"/>
      <c r="Z28" s="409"/>
      <c r="AA28" s="417"/>
      <c r="AB28" s="384"/>
      <c r="AC28" s="419"/>
      <c r="AD28" s="411"/>
      <c r="AE28" s="411"/>
      <c r="AF28" s="416"/>
      <c r="AG28" s="416"/>
      <c r="AH28" s="436"/>
      <c r="AI28" s="177"/>
      <c r="AJ28" s="411"/>
      <c r="AK28" s="411"/>
      <c r="AL28" s="411"/>
      <c r="AM28" s="411"/>
      <c r="AN28" s="411"/>
      <c r="AO28" s="411"/>
      <c r="AP28" s="411"/>
      <c r="AQ28" s="411"/>
      <c r="AR28" s="411"/>
      <c r="AS28" s="411"/>
      <c r="AT28" s="411"/>
      <c r="AU28" s="411"/>
      <c r="AV28" s="411"/>
      <c r="AW28" s="411"/>
      <c r="AX28" s="411"/>
      <c r="AY28" s="411"/>
      <c r="AZ28" s="409"/>
      <c r="BA28" s="433" t="s">
        <v>580</v>
      </c>
      <c r="BB28" s="386">
        <v>44652</v>
      </c>
      <c r="BC28" s="266">
        <f t="shared" si="0"/>
        <v>122</v>
      </c>
      <c r="BD28" s="161"/>
      <c r="BE28" s="245"/>
      <c r="BF28" s="245"/>
      <c r="BG28" s="245"/>
      <c r="BH28" s="245"/>
      <c r="BI28" s="245"/>
      <c r="BJ28" s="245"/>
      <c r="BK28" s="245"/>
      <c r="BL28" s="245"/>
      <c r="BM28" s="245"/>
      <c r="BN28" s="245"/>
      <c r="BO28" s="245"/>
      <c r="BP28" s="245"/>
      <c r="BQ28" s="245"/>
      <c r="BR28" s="245"/>
      <c r="BS28" s="245"/>
      <c r="BT28" s="245"/>
      <c r="BU28" s="245"/>
      <c r="BV28" s="245"/>
      <c r="BW28" s="245"/>
      <c r="BX28" s="245"/>
      <c r="BY28" s="245"/>
      <c r="BZ28" s="245"/>
      <c r="CA28" s="245"/>
      <c r="CB28" s="245"/>
      <c r="CC28" s="245"/>
      <c r="CD28" s="245"/>
      <c r="CE28" s="245"/>
      <c r="CF28" s="245"/>
      <c r="CG28" s="245"/>
      <c r="CH28" s="245"/>
      <c r="CI28" s="245"/>
      <c r="CJ28" s="245"/>
      <c r="CK28" s="245"/>
      <c r="CL28" s="245"/>
      <c r="CM28" s="245"/>
      <c r="CN28" s="245"/>
      <c r="CO28" s="245"/>
      <c r="CP28" s="245"/>
      <c r="CQ28" s="245"/>
    </row>
    <row r="29" spans="1:95" s="234" customFormat="1" ht="27.75" customHeight="1">
      <c r="B29" s="424"/>
      <c r="C29" s="387"/>
      <c r="D29" s="405"/>
      <c r="E29" s="424"/>
      <c r="F29" s="422"/>
      <c r="G29" s="423"/>
      <c r="H29" s="379"/>
      <c r="I29" s="425"/>
      <c r="J29" s="422"/>
      <c r="K29" s="424"/>
      <c r="L29" s="382"/>
      <c r="M29" s="382"/>
      <c r="N29" s="422"/>
      <c r="O29" s="422"/>
      <c r="P29" s="420"/>
      <c r="Q29" s="420"/>
      <c r="R29" s="424"/>
      <c r="S29" s="424"/>
      <c r="T29" s="422"/>
      <c r="U29" s="173"/>
      <c r="V29" s="173"/>
      <c r="W29" s="420"/>
      <c r="X29" s="420"/>
      <c r="Y29" s="420"/>
      <c r="Z29" s="420"/>
      <c r="AA29" s="420"/>
      <c r="AB29" s="425"/>
      <c r="AC29" s="419"/>
      <c r="AD29" s="424"/>
      <c r="AE29" s="424"/>
      <c r="AF29" s="422"/>
      <c r="AG29" s="436"/>
      <c r="AH29" s="421"/>
      <c r="AI29" s="177"/>
      <c r="AJ29" s="421"/>
      <c r="AK29" s="421"/>
      <c r="AL29" s="421"/>
      <c r="AM29" s="421"/>
      <c r="AN29" s="421"/>
      <c r="AO29" s="421"/>
      <c r="AP29" s="421"/>
      <c r="AQ29" s="421"/>
      <c r="AR29" s="421"/>
      <c r="AS29" s="424"/>
      <c r="AT29" s="424"/>
      <c r="AU29" s="424"/>
      <c r="AV29" s="424"/>
      <c r="AW29" s="424"/>
      <c r="AX29" s="424"/>
      <c r="AY29" s="424"/>
      <c r="AZ29" s="424"/>
      <c r="BA29" s="433" t="s">
        <v>580</v>
      </c>
      <c r="BB29" s="386">
        <v>44652</v>
      </c>
      <c r="BC29" s="266">
        <f t="shared" ref="BC29:BC101" si="1">DATEDIF(F29,BB29,"y")</f>
        <v>122</v>
      </c>
      <c r="BD29" s="245"/>
      <c r="BE29" s="245"/>
      <c r="BF29" s="245"/>
      <c r="BG29" s="245"/>
      <c r="BH29" s="245"/>
      <c r="BI29" s="245"/>
      <c r="BJ29" s="245"/>
      <c r="BK29" s="245"/>
      <c r="BL29" s="245"/>
      <c r="BM29" s="245"/>
      <c r="BN29" s="245"/>
      <c r="BO29" s="245"/>
      <c r="BP29" s="245"/>
      <c r="BQ29" s="245"/>
      <c r="BR29" s="245"/>
      <c r="BS29" s="245"/>
      <c r="BT29" s="245"/>
      <c r="BU29" s="245"/>
      <c r="BV29" s="245"/>
      <c r="BW29" s="245"/>
      <c r="BX29" s="245"/>
      <c r="BY29" s="245"/>
      <c r="BZ29" s="245"/>
      <c r="CA29" s="245"/>
      <c r="CB29" s="245"/>
      <c r="CC29" s="245"/>
      <c r="CD29" s="245"/>
      <c r="CE29" s="245"/>
      <c r="CF29" s="245"/>
      <c r="CG29" s="245"/>
      <c r="CH29" s="245"/>
      <c r="CI29" s="245"/>
      <c r="CJ29" s="245"/>
      <c r="CK29" s="245"/>
      <c r="CL29" s="245"/>
      <c r="CM29" s="245"/>
      <c r="CN29" s="245"/>
      <c r="CO29" s="245"/>
      <c r="CP29" s="245"/>
      <c r="CQ29" s="245"/>
    </row>
    <row r="30" spans="1:95" s="234" customFormat="1" ht="27.75" customHeight="1">
      <c r="B30" s="370"/>
      <c r="C30" s="387"/>
      <c r="D30" s="370"/>
      <c r="E30" s="375"/>
      <c r="F30" s="372"/>
      <c r="G30" s="373"/>
      <c r="H30" s="387"/>
      <c r="I30" s="370"/>
      <c r="J30" s="382"/>
      <c r="K30" s="381"/>
      <c r="L30" s="382"/>
      <c r="M30" s="382"/>
      <c r="N30" s="418"/>
      <c r="O30" s="418"/>
      <c r="P30" s="408"/>
      <c r="Q30" s="370"/>
      <c r="R30" s="375"/>
      <c r="S30" s="370"/>
      <c r="T30" s="382"/>
      <c r="U30" s="389"/>
      <c r="V30" s="370"/>
      <c r="W30" s="375"/>
      <c r="X30" s="375"/>
      <c r="Y30" s="417"/>
      <c r="Z30" s="377"/>
      <c r="AA30" s="417"/>
      <c r="AB30" s="378"/>
      <c r="AC30" s="419"/>
      <c r="AD30" s="375"/>
      <c r="AE30" s="375"/>
      <c r="AF30" s="405"/>
      <c r="AG30" s="405"/>
      <c r="AH30" s="436"/>
      <c r="AI30" s="177"/>
      <c r="AJ30" s="371"/>
      <c r="AK30" s="385"/>
      <c r="AL30" s="371"/>
      <c r="AM30" s="371"/>
      <c r="AN30" s="371"/>
      <c r="AO30" s="371"/>
      <c r="AP30" s="385"/>
      <c r="AQ30" s="382"/>
      <c r="AR30" s="382"/>
      <c r="AS30" s="375"/>
      <c r="AT30" s="375"/>
      <c r="AU30" s="375"/>
      <c r="AV30" s="375"/>
      <c r="AW30" s="375"/>
      <c r="AX30" s="375"/>
      <c r="AY30" s="375"/>
      <c r="AZ30" s="375"/>
      <c r="BA30" s="433" t="s">
        <v>580</v>
      </c>
      <c r="BB30" s="386">
        <v>44652</v>
      </c>
      <c r="BC30" s="266">
        <f>DATEDIF(F30,BB30,"y")</f>
        <v>122</v>
      </c>
      <c r="BD30" s="161"/>
      <c r="BE30" s="245"/>
      <c r="BF30" s="245"/>
      <c r="BG30" s="245"/>
      <c r="BH30" s="245"/>
      <c r="BI30" s="245"/>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c r="CH30" s="245"/>
      <c r="CI30" s="245"/>
      <c r="CJ30" s="245"/>
      <c r="CK30" s="245"/>
      <c r="CL30" s="245"/>
      <c r="CM30" s="245"/>
      <c r="CN30" s="245"/>
      <c r="CO30" s="245"/>
      <c r="CP30" s="245"/>
      <c r="CQ30" s="245"/>
    </row>
    <row r="31" spans="1:95" s="234" customFormat="1" ht="27.75" customHeight="1">
      <c r="B31" s="226"/>
      <c r="C31" s="235"/>
      <c r="D31" s="226"/>
      <c r="E31" s="226"/>
      <c r="F31" s="229"/>
      <c r="G31" s="236"/>
      <c r="H31" s="235"/>
      <c r="I31" s="226"/>
      <c r="J31" s="229"/>
      <c r="K31" s="226"/>
      <c r="L31" s="229"/>
      <c r="M31" s="382"/>
      <c r="N31" s="229"/>
      <c r="O31" s="229"/>
      <c r="P31" s="226"/>
      <c r="Q31" s="226"/>
      <c r="R31" s="237"/>
      <c r="S31" s="237"/>
      <c r="T31" s="278"/>
      <c r="U31" s="227"/>
      <c r="V31" s="227"/>
      <c r="W31" s="226"/>
      <c r="X31" s="226"/>
      <c r="Y31" s="255"/>
      <c r="Z31" s="226"/>
      <c r="AA31" s="430"/>
      <c r="AB31" s="240"/>
      <c r="AC31" s="288"/>
      <c r="AD31" s="241"/>
      <c r="AE31" s="241"/>
      <c r="AF31" s="405"/>
      <c r="AG31" s="436"/>
      <c r="AH31" s="405"/>
      <c r="AI31" s="243"/>
      <c r="AJ31" s="431"/>
      <c r="AK31" s="385"/>
      <c r="AL31" s="431"/>
      <c r="AM31" s="431"/>
      <c r="AN31" s="431"/>
      <c r="AO31" s="431"/>
      <c r="AP31" s="385"/>
      <c r="AQ31" s="382"/>
      <c r="AR31" s="382"/>
      <c r="AS31" s="432"/>
      <c r="AT31" s="432"/>
      <c r="AU31" s="432"/>
      <c r="AV31" s="432"/>
      <c r="AW31" s="432"/>
      <c r="AX31" s="432"/>
      <c r="AY31" s="432"/>
      <c r="AZ31" s="432"/>
      <c r="BA31" s="433" t="s">
        <v>580</v>
      </c>
      <c r="BB31" s="386">
        <v>44652</v>
      </c>
      <c r="BC31" s="266">
        <f t="shared" si="1"/>
        <v>122</v>
      </c>
      <c r="BD31" s="245"/>
      <c r="BE31" s="245"/>
      <c r="BF31" s="245"/>
      <c r="BG31" s="245"/>
      <c r="BH31" s="245"/>
      <c r="BI31" s="245"/>
      <c r="BJ31" s="245"/>
      <c r="BK31" s="245"/>
      <c r="BL31" s="245"/>
      <c r="BM31" s="245"/>
      <c r="BN31" s="245"/>
      <c r="BO31" s="245"/>
      <c r="BP31" s="245"/>
      <c r="BQ31" s="245"/>
      <c r="BR31" s="245"/>
      <c r="BS31" s="245"/>
      <c r="BT31" s="245"/>
      <c r="BU31" s="245"/>
      <c r="BV31" s="245"/>
      <c r="BW31" s="245"/>
      <c r="BX31" s="245"/>
      <c r="BY31" s="245"/>
      <c r="BZ31" s="245"/>
      <c r="CA31" s="245"/>
      <c r="CB31" s="245"/>
      <c r="CC31" s="245"/>
      <c r="CD31" s="245"/>
      <c r="CE31" s="245"/>
      <c r="CF31" s="245"/>
      <c r="CG31" s="245"/>
      <c r="CH31" s="245"/>
      <c r="CI31" s="245"/>
      <c r="CJ31" s="245"/>
      <c r="CK31" s="245"/>
      <c r="CL31" s="245"/>
      <c r="CM31" s="245"/>
      <c r="CN31" s="245"/>
      <c r="CO31" s="245"/>
      <c r="CP31" s="245"/>
      <c r="CQ31" s="245"/>
    </row>
    <row r="32" spans="1:95" s="234" customFormat="1" ht="27.75" customHeight="1">
      <c r="B32" s="226"/>
      <c r="C32" s="235"/>
      <c r="D32" s="226"/>
      <c r="E32" s="226"/>
      <c r="F32" s="229"/>
      <c r="G32" s="236"/>
      <c r="H32" s="235"/>
      <c r="I32" s="226"/>
      <c r="J32" s="229"/>
      <c r="K32" s="226"/>
      <c r="L32" s="229"/>
      <c r="M32" s="229"/>
      <c r="N32" s="229"/>
      <c r="O32" s="229"/>
      <c r="P32" s="226"/>
      <c r="Q32" s="226"/>
      <c r="R32" s="237"/>
      <c r="S32" s="237"/>
      <c r="T32" s="277"/>
      <c r="U32" s="227"/>
      <c r="V32" s="227"/>
      <c r="W32" s="226"/>
      <c r="X32" s="226"/>
      <c r="Y32" s="255"/>
      <c r="Z32" s="226"/>
      <c r="AA32" s="239"/>
      <c r="AB32" s="240"/>
      <c r="AC32" s="288"/>
      <c r="AD32" s="241"/>
      <c r="AE32" s="241"/>
      <c r="AF32" s="242"/>
      <c r="AG32" s="231"/>
      <c r="AH32" s="231"/>
      <c r="AI32" s="243"/>
      <c r="AJ32" s="226"/>
      <c r="AK32" s="231"/>
      <c r="AL32" s="241"/>
      <c r="AM32" s="242"/>
      <c r="AN32" s="241"/>
      <c r="AO32" s="242"/>
      <c r="AP32" s="241"/>
      <c r="AQ32" s="242"/>
      <c r="AR32" s="242"/>
      <c r="AS32" s="226"/>
      <c r="AT32" s="226"/>
      <c r="AU32" s="226"/>
      <c r="AV32" s="226"/>
      <c r="AW32" s="226"/>
      <c r="AX32" s="226"/>
      <c r="AY32" s="241"/>
      <c r="AZ32" s="226"/>
      <c r="BA32" s="434"/>
      <c r="BB32" s="244"/>
      <c r="BC32" s="266">
        <f t="shared" si="1"/>
        <v>0</v>
      </c>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45"/>
      <c r="CH32" s="245"/>
      <c r="CI32" s="245"/>
      <c r="CJ32" s="245"/>
      <c r="CK32" s="245"/>
      <c r="CL32" s="245"/>
      <c r="CM32" s="245"/>
      <c r="CN32" s="245"/>
      <c r="CO32" s="245"/>
      <c r="CP32" s="245"/>
      <c r="CQ32" s="245"/>
    </row>
    <row r="33" spans="2:95" s="234" customFormat="1" ht="27.75" customHeight="1">
      <c r="B33" s="226"/>
      <c r="C33" s="235"/>
      <c r="D33" s="226"/>
      <c r="E33" s="226"/>
      <c r="F33" s="229"/>
      <c r="G33" s="236"/>
      <c r="H33" s="235"/>
      <c r="I33" s="226"/>
      <c r="J33" s="229"/>
      <c r="K33" s="226"/>
      <c r="L33" s="229"/>
      <c r="M33" s="229"/>
      <c r="N33" s="229"/>
      <c r="O33" s="229"/>
      <c r="P33" s="226"/>
      <c r="Q33" s="226"/>
      <c r="R33" s="237"/>
      <c r="S33" s="237"/>
      <c r="T33" s="277"/>
      <c r="U33" s="227"/>
      <c r="V33" s="227"/>
      <c r="W33" s="226"/>
      <c r="X33" s="226"/>
      <c r="Y33" s="255"/>
      <c r="Z33" s="226"/>
      <c r="AA33" s="239"/>
      <c r="AB33" s="240"/>
      <c r="AC33" s="288"/>
      <c r="AD33" s="241"/>
      <c r="AE33" s="241"/>
      <c r="AF33" s="242"/>
      <c r="AG33" s="231"/>
      <c r="AH33" s="231"/>
      <c r="AI33" s="243"/>
      <c r="AJ33" s="226"/>
      <c r="AK33" s="231"/>
      <c r="AL33" s="241"/>
      <c r="AM33" s="242"/>
      <c r="AN33" s="241"/>
      <c r="AO33" s="242"/>
      <c r="AP33" s="241"/>
      <c r="AQ33" s="242"/>
      <c r="AR33" s="242"/>
      <c r="AS33" s="226"/>
      <c r="AT33" s="226"/>
      <c r="AU33" s="226"/>
      <c r="AV33" s="226"/>
      <c r="AW33" s="226"/>
      <c r="AX33" s="226"/>
      <c r="AY33" s="241"/>
      <c r="AZ33" s="226"/>
      <c r="BA33" s="434"/>
      <c r="BB33" s="244"/>
      <c r="BC33" s="266">
        <f t="shared" si="1"/>
        <v>0</v>
      </c>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245"/>
      <c r="CH33" s="245"/>
      <c r="CI33" s="245"/>
      <c r="CJ33" s="245"/>
      <c r="CK33" s="245"/>
      <c r="CL33" s="245"/>
      <c r="CM33" s="245"/>
      <c r="CN33" s="245"/>
      <c r="CO33" s="245"/>
      <c r="CP33" s="245"/>
      <c r="CQ33" s="245"/>
    </row>
    <row r="34" spans="2:95" s="234" customFormat="1" ht="27.75" customHeight="1">
      <c r="B34" s="226"/>
      <c r="C34" s="235"/>
      <c r="D34" s="226"/>
      <c r="E34" s="226"/>
      <c r="F34" s="229"/>
      <c r="G34" s="236"/>
      <c r="H34" s="235"/>
      <c r="I34" s="226"/>
      <c r="J34" s="229"/>
      <c r="K34" s="226"/>
      <c r="L34" s="229"/>
      <c r="M34" s="229"/>
      <c r="N34" s="229"/>
      <c r="O34" s="229"/>
      <c r="P34" s="226"/>
      <c r="Q34" s="226"/>
      <c r="R34" s="237"/>
      <c r="S34" s="237"/>
      <c r="T34" s="277"/>
      <c r="U34" s="227"/>
      <c r="V34" s="227"/>
      <c r="W34" s="226"/>
      <c r="X34" s="226"/>
      <c r="Y34" s="255"/>
      <c r="Z34" s="226"/>
      <c r="AA34" s="239"/>
      <c r="AB34" s="240"/>
      <c r="AC34" s="288"/>
      <c r="AD34" s="241"/>
      <c r="AE34" s="241"/>
      <c r="AF34" s="242"/>
      <c r="AG34" s="231"/>
      <c r="AH34" s="231"/>
      <c r="AI34" s="243"/>
      <c r="AJ34" s="226"/>
      <c r="AK34" s="231"/>
      <c r="AL34" s="241"/>
      <c r="AM34" s="242"/>
      <c r="AN34" s="241"/>
      <c r="AO34" s="242"/>
      <c r="AP34" s="241"/>
      <c r="AQ34" s="242"/>
      <c r="AR34" s="242"/>
      <c r="AS34" s="226"/>
      <c r="AT34" s="226"/>
      <c r="AU34" s="226"/>
      <c r="AV34" s="226"/>
      <c r="AW34" s="226"/>
      <c r="AX34" s="226"/>
      <c r="AY34" s="241"/>
      <c r="AZ34" s="226"/>
      <c r="BA34" s="434"/>
      <c r="BB34" s="244"/>
      <c r="BC34" s="266">
        <f t="shared" si="1"/>
        <v>0</v>
      </c>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5"/>
      <c r="CF34" s="245"/>
      <c r="CG34" s="245"/>
      <c r="CH34" s="245"/>
      <c r="CI34" s="245"/>
      <c r="CJ34" s="245"/>
      <c r="CK34" s="245"/>
      <c r="CL34" s="245"/>
      <c r="CM34" s="245"/>
      <c r="CN34" s="245"/>
      <c r="CO34" s="245"/>
      <c r="CP34" s="245"/>
      <c r="CQ34" s="245"/>
    </row>
    <row r="35" spans="2:95" s="234" customFormat="1" ht="27.75" customHeight="1">
      <c r="B35" s="226"/>
      <c r="C35" s="235"/>
      <c r="D35" s="226"/>
      <c r="E35" s="226"/>
      <c r="F35" s="229"/>
      <c r="G35" s="236"/>
      <c r="H35" s="235"/>
      <c r="I35" s="226"/>
      <c r="J35" s="229"/>
      <c r="K35" s="226"/>
      <c r="L35" s="229"/>
      <c r="M35" s="229"/>
      <c r="N35" s="229"/>
      <c r="O35" s="229"/>
      <c r="P35" s="226"/>
      <c r="Q35" s="226"/>
      <c r="R35" s="237"/>
      <c r="S35" s="237"/>
      <c r="T35" s="277"/>
      <c r="U35" s="227"/>
      <c r="V35" s="227"/>
      <c r="W35" s="226"/>
      <c r="X35" s="226"/>
      <c r="Y35" s="255"/>
      <c r="Z35" s="226"/>
      <c r="AA35" s="239"/>
      <c r="AB35" s="240"/>
      <c r="AC35" s="288"/>
      <c r="AD35" s="241"/>
      <c r="AE35" s="241"/>
      <c r="AF35" s="242"/>
      <c r="AG35" s="231"/>
      <c r="AH35" s="231"/>
      <c r="AI35" s="243"/>
      <c r="AJ35" s="226"/>
      <c r="AK35" s="231"/>
      <c r="AL35" s="241"/>
      <c r="AM35" s="242"/>
      <c r="AN35" s="241"/>
      <c r="AO35" s="242"/>
      <c r="AP35" s="241"/>
      <c r="AQ35" s="242"/>
      <c r="AR35" s="242"/>
      <c r="AS35" s="226"/>
      <c r="AT35" s="226"/>
      <c r="AU35" s="226"/>
      <c r="AV35" s="226"/>
      <c r="AW35" s="226"/>
      <c r="AX35" s="226"/>
      <c r="AY35" s="241"/>
      <c r="AZ35" s="226"/>
      <c r="BA35" s="434"/>
      <c r="BB35" s="244"/>
      <c r="BC35" s="266">
        <f t="shared" si="1"/>
        <v>0</v>
      </c>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5"/>
      <c r="CD35" s="245"/>
      <c r="CE35" s="245"/>
      <c r="CF35" s="245"/>
      <c r="CG35" s="245"/>
      <c r="CH35" s="245"/>
      <c r="CI35" s="245"/>
      <c r="CJ35" s="245"/>
      <c r="CK35" s="245"/>
      <c r="CL35" s="245"/>
      <c r="CM35" s="245"/>
      <c r="CN35" s="245"/>
      <c r="CO35" s="245"/>
      <c r="CP35" s="245"/>
      <c r="CQ35" s="245"/>
    </row>
    <row r="36" spans="2:95" s="234" customFormat="1" ht="27.75" customHeight="1">
      <c r="B36" s="226"/>
      <c r="C36" s="235"/>
      <c r="D36" s="226"/>
      <c r="E36" s="226"/>
      <c r="F36" s="229"/>
      <c r="G36" s="236"/>
      <c r="H36" s="235"/>
      <c r="I36" s="226"/>
      <c r="J36" s="229"/>
      <c r="K36" s="226"/>
      <c r="L36" s="229"/>
      <c r="M36" s="229"/>
      <c r="N36" s="229"/>
      <c r="O36" s="229"/>
      <c r="P36" s="226"/>
      <c r="Q36" s="226"/>
      <c r="R36" s="237"/>
      <c r="S36" s="237"/>
      <c r="T36" s="277"/>
      <c r="U36" s="227"/>
      <c r="V36" s="227"/>
      <c r="W36" s="226"/>
      <c r="X36" s="226"/>
      <c r="Y36" s="255"/>
      <c r="Z36" s="226"/>
      <c r="AA36" s="239"/>
      <c r="AB36" s="240"/>
      <c r="AC36" s="288"/>
      <c r="AD36" s="241"/>
      <c r="AE36" s="241"/>
      <c r="AF36" s="242"/>
      <c r="AG36" s="231"/>
      <c r="AH36" s="231"/>
      <c r="AI36" s="243"/>
      <c r="AJ36" s="226"/>
      <c r="AK36" s="231"/>
      <c r="AL36" s="241"/>
      <c r="AM36" s="242"/>
      <c r="AN36" s="241"/>
      <c r="AO36" s="242"/>
      <c r="AP36" s="241"/>
      <c r="AQ36" s="242"/>
      <c r="AR36" s="242"/>
      <c r="AS36" s="226"/>
      <c r="AT36" s="226"/>
      <c r="AU36" s="226"/>
      <c r="AV36" s="226"/>
      <c r="AW36" s="226"/>
      <c r="AX36" s="226"/>
      <c r="AY36" s="241"/>
      <c r="AZ36" s="226"/>
      <c r="BA36" s="434"/>
      <c r="BB36" s="244"/>
      <c r="BC36" s="266">
        <f t="shared" si="1"/>
        <v>0</v>
      </c>
      <c r="BD36" s="245"/>
      <c r="BE36" s="245"/>
      <c r="BF36" s="245"/>
      <c r="BG36" s="245"/>
      <c r="BH36" s="245"/>
      <c r="BI36" s="245"/>
      <c r="BJ36" s="245"/>
      <c r="BK36" s="245"/>
      <c r="BL36" s="245"/>
      <c r="BM36" s="245"/>
      <c r="BN36" s="245"/>
      <c r="BO36" s="245"/>
      <c r="BP36" s="245"/>
      <c r="BQ36" s="245"/>
      <c r="BR36" s="245"/>
      <c r="BS36" s="245"/>
      <c r="BT36" s="245"/>
      <c r="BU36" s="245"/>
      <c r="BV36" s="245"/>
      <c r="BW36" s="245"/>
      <c r="BX36" s="245"/>
      <c r="BY36" s="245"/>
      <c r="BZ36" s="245"/>
      <c r="CA36" s="245"/>
      <c r="CB36" s="245"/>
      <c r="CC36" s="245"/>
      <c r="CD36" s="245"/>
      <c r="CE36" s="245"/>
      <c r="CF36" s="245"/>
      <c r="CG36" s="245"/>
      <c r="CH36" s="245"/>
      <c r="CI36" s="245"/>
      <c r="CJ36" s="245"/>
      <c r="CK36" s="245"/>
      <c r="CL36" s="245"/>
      <c r="CM36" s="245"/>
      <c r="CN36" s="245"/>
      <c r="CO36" s="245"/>
      <c r="CP36" s="245"/>
      <c r="CQ36" s="245"/>
    </row>
    <row r="37" spans="2:95" s="234" customFormat="1" ht="27.75" customHeight="1">
      <c r="B37" s="226"/>
      <c r="C37" s="235"/>
      <c r="D37" s="226"/>
      <c r="E37" s="226"/>
      <c r="F37" s="229"/>
      <c r="G37" s="236"/>
      <c r="H37" s="235"/>
      <c r="I37" s="226"/>
      <c r="J37" s="229"/>
      <c r="K37" s="226"/>
      <c r="L37" s="229"/>
      <c r="M37" s="229"/>
      <c r="N37" s="229"/>
      <c r="O37" s="229"/>
      <c r="P37" s="226"/>
      <c r="Q37" s="226"/>
      <c r="R37" s="237"/>
      <c r="S37" s="237"/>
      <c r="T37" s="277"/>
      <c r="U37" s="227"/>
      <c r="V37" s="227"/>
      <c r="W37" s="226"/>
      <c r="X37" s="226"/>
      <c r="Y37" s="255"/>
      <c r="Z37" s="226"/>
      <c r="AA37" s="239"/>
      <c r="AB37" s="240"/>
      <c r="AC37" s="288"/>
      <c r="AD37" s="241"/>
      <c r="AE37" s="241"/>
      <c r="AF37" s="242"/>
      <c r="AG37" s="231"/>
      <c r="AH37" s="231"/>
      <c r="AI37" s="243"/>
      <c r="AJ37" s="226"/>
      <c r="AK37" s="231"/>
      <c r="AL37" s="241"/>
      <c r="AM37" s="242"/>
      <c r="AN37" s="241"/>
      <c r="AO37" s="242"/>
      <c r="AP37" s="241"/>
      <c r="AQ37" s="242"/>
      <c r="AR37" s="242"/>
      <c r="AS37" s="226"/>
      <c r="AT37" s="226"/>
      <c r="AU37" s="226"/>
      <c r="AV37" s="226"/>
      <c r="AW37" s="226"/>
      <c r="AX37" s="226"/>
      <c r="AY37" s="241"/>
      <c r="AZ37" s="226"/>
      <c r="BA37" s="434"/>
      <c r="BB37" s="244"/>
      <c r="BC37" s="266">
        <f t="shared" si="1"/>
        <v>0</v>
      </c>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5"/>
      <c r="CF37" s="245"/>
      <c r="CG37" s="245"/>
      <c r="CH37" s="245"/>
      <c r="CI37" s="245"/>
      <c r="CJ37" s="245"/>
      <c r="CK37" s="245"/>
      <c r="CL37" s="245"/>
      <c r="CM37" s="245"/>
      <c r="CN37" s="245"/>
      <c r="CO37" s="245"/>
      <c r="CP37" s="245"/>
      <c r="CQ37" s="245"/>
    </row>
    <row r="38" spans="2:95" s="234" customFormat="1" ht="27.75" customHeight="1">
      <c r="B38" s="226"/>
      <c r="C38" s="235"/>
      <c r="D38" s="226"/>
      <c r="E38" s="226"/>
      <c r="F38" s="229"/>
      <c r="G38" s="236"/>
      <c r="H38" s="235"/>
      <c r="I38" s="226"/>
      <c r="J38" s="229"/>
      <c r="K38" s="226"/>
      <c r="L38" s="229"/>
      <c r="M38" s="229"/>
      <c r="N38" s="229"/>
      <c r="O38" s="229"/>
      <c r="P38" s="226"/>
      <c r="Q38" s="226"/>
      <c r="R38" s="237"/>
      <c r="S38" s="237"/>
      <c r="T38" s="277"/>
      <c r="U38" s="227"/>
      <c r="V38" s="227"/>
      <c r="W38" s="226"/>
      <c r="X38" s="226"/>
      <c r="Y38" s="255"/>
      <c r="Z38" s="226"/>
      <c r="AA38" s="239"/>
      <c r="AB38" s="240"/>
      <c r="AC38" s="288"/>
      <c r="AD38" s="241"/>
      <c r="AE38" s="241"/>
      <c r="AF38" s="242"/>
      <c r="AG38" s="231"/>
      <c r="AH38" s="231"/>
      <c r="AI38" s="243"/>
      <c r="AJ38" s="226"/>
      <c r="AK38" s="231"/>
      <c r="AL38" s="241"/>
      <c r="AM38" s="242"/>
      <c r="AN38" s="241"/>
      <c r="AO38" s="242"/>
      <c r="AP38" s="241"/>
      <c r="AQ38" s="242"/>
      <c r="AR38" s="242"/>
      <c r="AS38" s="226"/>
      <c r="AT38" s="226"/>
      <c r="AU38" s="226"/>
      <c r="AV38" s="226"/>
      <c r="AW38" s="226"/>
      <c r="AX38" s="226"/>
      <c r="AY38" s="241"/>
      <c r="AZ38" s="226"/>
      <c r="BA38" s="434"/>
      <c r="BB38" s="244"/>
      <c r="BC38" s="266">
        <f t="shared" si="1"/>
        <v>0</v>
      </c>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row>
    <row r="39" spans="2:95" s="234" customFormat="1" ht="27.75" customHeight="1">
      <c r="B39" s="226"/>
      <c r="C39" s="235"/>
      <c r="D39" s="226"/>
      <c r="E39" s="226"/>
      <c r="F39" s="229"/>
      <c r="G39" s="236"/>
      <c r="H39" s="235"/>
      <c r="I39" s="226"/>
      <c r="J39" s="229"/>
      <c r="K39" s="226"/>
      <c r="L39" s="229"/>
      <c r="M39" s="229"/>
      <c r="N39" s="229"/>
      <c r="O39" s="229"/>
      <c r="P39" s="226"/>
      <c r="Q39" s="226"/>
      <c r="R39" s="237"/>
      <c r="S39" s="237"/>
      <c r="T39" s="277"/>
      <c r="U39" s="227"/>
      <c r="V39" s="227"/>
      <c r="W39" s="226"/>
      <c r="X39" s="226"/>
      <c r="Y39" s="255"/>
      <c r="Z39" s="226"/>
      <c r="AA39" s="239"/>
      <c r="AB39" s="240"/>
      <c r="AC39" s="288"/>
      <c r="AD39" s="241"/>
      <c r="AE39" s="241"/>
      <c r="AF39" s="242"/>
      <c r="AG39" s="231"/>
      <c r="AH39" s="231"/>
      <c r="AI39" s="243"/>
      <c r="AJ39" s="226"/>
      <c r="AK39" s="231"/>
      <c r="AL39" s="241"/>
      <c r="AM39" s="242"/>
      <c r="AN39" s="241"/>
      <c r="AO39" s="242"/>
      <c r="AP39" s="241"/>
      <c r="AQ39" s="242"/>
      <c r="AR39" s="242"/>
      <c r="AS39" s="226"/>
      <c r="AT39" s="226"/>
      <c r="AU39" s="226"/>
      <c r="AV39" s="226"/>
      <c r="AW39" s="226"/>
      <c r="AX39" s="226"/>
      <c r="AY39" s="241"/>
      <c r="AZ39" s="226"/>
      <c r="BA39" s="434"/>
      <c r="BB39" s="244"/>
      <c r="BC39" s="266">
        <f t="shared" si="1"/>
        <v>0</v>
      </c>
      <c r="BD39" s="245"/>
      <c r="BE39" s="245"/>
      <c r="BF39" s="245"/>
      <c r="BG39" s="245"/>
      <c r="BH39" s="245"/>
      <c r="BI39" s="245"/>
      <c r="BJ39" s="245"/>
      <c r="BK39" s="245"/>
      <c r="BL39" s="245"/>
      <c r="BM39" s="245"/>
      <c r="BN39" s="245"/>
      <c r="BO39" s="245"/>
      <c r="BP39" s="245"/>
      <c r="BQ39" s="245"/>
      <c r="BR39" s="245"/>
      <c r="BS39" s="245"/>
      <c r="BT39" s="245"/>
      <c r="BU39" s="245"/>
      <c r="BV39" s="245"/>
      <c r="BW39" s="245"/>
      <c r="BX39" s="245"/>
      <c r="BY39" s="245"/>
      <c r="BZ39" s="245"/>
      <c r="CA39" s="245"/>
      <c r="CB39" s="245"/>
      <c r="CC39" s="245"/>
      <c r="CD39" s="245"/>
      <c r="CE39" s="245"/>
      <c r="CF39" s="245"/>
      <c r="CG39" s="245"/>
      <c r="CH39" s="245"/>
      <c r="CI39" s="245"/>
      <c r="CJ39" s="245"/>
      <c r="CK39" s="245"/>
      <c r="CL39" s="245"/>
      <c r="CM39" s="245"/>
      <c r="CN39" s="245"/>
      <c r="CO39" s="245"/>
      <c r="CP39" s="245"/>
      <c r="CQ39" s="245"/>
    </row>
    <row r="40" spans="2:95" s="234" customFormat="1" ht="27.75" customHeight="1">
      <c r="B40" s="226"/>
      <c r="C40" s="235"/>
      <c r="D40" s="226"/>
      <c r="E40" s="226"/>
      <c r="F40" s="229"/>
      <c r="G40" s="236"/>
      <c r="H40" s="235"/>
      <c r="I40" s="226"/>
      <c r="J40" s="229"/>
      <c r="K40" s="226"/>
      <c r="L40" s="229"/>
      <c r="M40" s="229"/>
      <c r="N40" s="229"/>
      <c r="O40" s="229"/>
      <c r="P40" s="226"/>
      <c r="Q40" s="226"/>
      <c r="R40" s="237"/>
      <c r="S40" s="237"/>
      <c r="T40" s="277"/>
      <c r="U40" s="227"/>
      <c r="V40" s="227"/>
      <c r="W40" s="226"/>
      <c r="X40" s="226"/>
      <c r="Y40" s="255"/>
      <c r="Z40" s="226"/>
      <c r="AA40" s="239"/>
      <c r="AB40" s="240"/>
      <c r="AC40" s="288"/>
      <c r="AD40" s="241"/>
      <c r="AE40" s="241"/>
      <c r="AF40" s="242"/>
      <c r="AG40" s="231"/>
      <c r="AH40" s="231"/>
      <c r="AI40" s="243"/>
      <c r="AJ40" s="226"/>
      <c r="AK40" s="231"/>
      <c r="AL40" s="241"/>
      <c r="AM40" s="242"/>
      <c r="AN40" s="241"/>
      <c r="AO40" s="242"/>
      <c r="AP40" s="241"/>
      <c r="AQ40" s="242"/>
      <c r="AR40" s="242"/>
      <c r="AS40" s="226"/>
      <c r="AT40" s="226"/>
      <c r="AU40" s="226"/>
      <c r="AV40" s="226"/>
      <c r="AW40" s="226"/>
      <c r="AX40" s="226"/>
      <c r="AY40" s="241"/>
      <c r="AZ40" s="226"/>
      <c r="BA40" s="434"/>
      <c r="BB40" s="244"/>
      <c r="BC40" s="266">
        <f t="shared" si="1"/>
        <v>0</v>
      </c>
      <c r="BD40" s="245"/>
      <c r="BE40" s="245"/>
      <c r="BF40" s="245"/>
      <c r="BG40" s="245"/>
      <c r="BH40" s="245"/>
      <c r="BI40" s="245"/>
      <c r="BJ40" s="245"/>
      <c r="BK40" s="245"/>
      <c r="BL40" s="245"/>
      <c r="BM40" s="245"/>
      <c r="BN40" s="245"/>
      <c r="BO40" s="245"/>
      <c r="BP40" s="245"/>
      <c r="BQ40" s="245"/>
      <c r="BR40" s="245"/>
      <c r="BS40" s="245"/>
      <c r="BT40" s="245"/>
      <c r="BU40" s="245"/>
      <c r="BV40" s="245"/>
      <c r="BW40" s="245"/>
      <c r="BX40" s="245"/>
      <c r="BY40" s="245"/>
      <c r="BZ40" s="245"/>
      <c r="CA40" s="245"/>
      <c r="CB40" s="245"/>
      <c r="CC40" s="245"/>
      <c r="CD40" s="245"/>
      <c r="CE40" s="245"/>
      <c r="CF40" s="245"/>
      <c r="CG40" s="245"/>
      <c r="CH40" s="245"/>
      <c r="CI40" s="245"/>
      <c r="CJ40" s="245"/>
      <c r="CK40" s="245"/>
      <c r="CL40" s="245"/>
      <c r="CM40" s="245"/>
      <c r="CN40" s="245"/>
      <c r="CO40" s="245"/>
      <c r="CP40" s="245"/>
      <c r="CQ40" s="245"/>
    </row>
    <row r="41" spans="2:95" s="234" customFormat="1" ht="27.75" customHeight="1">
      <c r="B41" s="226"/>
      <c r="C41" s="235"/>
      <c r="D41" s="226"/>
      <c r="E41" s="226"/>
      <c r="F41" s="229"/>
      <c r="G41" s="236"/>
      <c r="H41" s="235"/>
      <c r="I41" s="226"/>
      <c r="J41" s="229"/>
      <c r="K41" s="226"/>
      <c r="L41" s="229"/>
      <c r="M41" s="229"/>
      <c r="N41" s="229"/>
      <c r="O41" s="229"/>
      <c r="P41" s="226"/>
      <c r="Q41" s="226"/>
      <c r="R41" s="237"/>
      <c r="S41" s="237"/>
      <c r="T41" s="277"/>
      <c r="U41" s="227"/>
      <c r="V41" s="227"/>
      <c r="W41" s="226"/>
      <c r="X41" s="226"/>
      <c r="Y41" s="255"/>
      <c r="Z41" s="226"/>
      <c r="AA41" s="239"/>
      <c r="AB41" s="240"/>
      <c r="AC41" s="288"/>
      <c r="AD41" s="241"/>
      <c r="AE41" s="241"/>
      <c r="AF41" s="242"/>
      <c r="AG41" s="231"/>
      <c r="AH41" s="231"/>
      <c r="AI41" s="243"/>
      <c r="AJ41" s="226"/>
      <c r="AK41" s="231"/>
      <c r="AL41" s="241"/>
      <c r="AM41" s="242"/>
      <c r="AN41" s="241"/>
      <c r="AO41" s="242"/>
      <c r="AP41" s="241"/>
      <c r="AQ41" s="242"/>
      <c r="AR41" s="242"/>
      <c r="AS41" s="226"/>
      <c r="AT41" s="226"/>
      <c r="AU41" s="226"/>
      <c r="AV41" s="226"/>
      <c r="AW41" s="226"/>
      <c r="AX41" s="226"/>
      <c r="AY41" s="241"/>
      <c r="AZ41" s="226"/>
      <c r="BA41" s="434"/>
      <c r="BB41" s="244"/>
      <c r="BC41" s="266">
        <f t="shared" si="1"/>
        <v>0</v>
      </c>
      <c r="BD41" s="245"/>
      <c r="BE41" s="245"/>
      <c r="BF41" s="245"/>
      <c r="BG41" s="245"/>
      <c r="BH41" s="245"/>
      <c r="BI41" s="245"/>
      <c r="BJ41" s="245"/>
      <c r="BK41" s="245"/>
      <c r="BL41" s="245"/>
      <c r="BM41" s="245"/>
      <c r="BN41" s="245"/>
      <c r="BO41" s="245"/>
      <c r="BP41" s="245"/>
      <c r="BQ41" s="245"/>
      <c r="BR41" s="245"/>
      <c r="BS41" s="245"/>
      <c r="BT41" s="245"/>
      <c r="BU41" s="245"/>
      <c r="BV41" s="245"/>
      <c r="BW41" s="245"/>
      <c r="BX41" s="245"/>
      <c r="BY41" s="245"/>
      <c r="BZ41" s="245"/>
      <c r="CA41" s="245"/>
      <c r="CB41" s="245"/>
      <c r="CC41" s="245"/>
      <c r="CD41" s="245"/>
      <c r="CE41" s="245"/>
      <c r="CF41" s="245"/>
      <c r="CG41" s="245"/>
      <c r="CH41" s="245"/>
      <c r="CI41" s="245"/>
      <c r="CJ41" s="245"/>
      <c r="CK41" s="245"/>
      <c r="CL41" s="245"/>
      <c r="CM41" s="245"/>
      <c r="CN41" s="245"/>
      <c r="CO41" s="245"/>
      <c r="CP41" s="245"/>
      <c r="CQ41" s="245"/>
    </row>
    <row r="42" spans="2:95" s="234" customFormat="1" ht="27.75" customHeight="1">
      <c r="B42" s="226"/>
      <c r="C42" s="235"/>
      <c r="D42" s="226"/>
      <c r="E42" s="226"/>
      <c r="F42" s="229"/>
      <c r="G42" s="236"/>
      <c r="H42" s="235"/>
      <c r="I42" s="226"/>
      <c r="J42" s="229"/>
      <c r="K42" s="226"/>
      <c r="L42" s="229"/>
      <c r="M42" s="229"/>
      <c r="N42" s="229"/>
      <c r="O42" s="229"/>
      <c r="P42" s="226"/>
      <c r="Q42" s="226"/>
      <c r="R42" s="237"/>
      <c r="S42" s="237"/>
      <c r="T42" s="277"/>
      <c r="U42" s="227"/>
      <c r="V42" s="227"/>
      <c r="W42" s="226"/>
      <c r="X42" s="226"/>
      <c r="Y42" s="255"/>
      <c r="Z42" s="226"/>
      <c r="AA42" s="239"/>
      <c r="AB42" s="240"/>
      <c r="AC42" s="288"/>
      <c r="AD42" s="241"/>
      <c r="AE42" s="241"/>
      <c r="AF42" s="242"/>
      <c r="AG42" s="231"/>
      <c r="AH42" s="231"/>
      <c r="AI42" s="243"/>
      <c r="AJ42" s="226"/>
      <c r="AK42" s="231"/>
      <c r="AL42" s="241"/>
      <c r="AM42" s="242"/>
      <c r="AN42" s="241"/>
      <c r="AO42" s="242"/>
      <c r="AP42" s="241"/>
      <c r="AQ42" s="242"/>
      <c r="AR42" s="242"/>
      <c r="AS42" s="226"/>
      <c r="AT42" s="226"/>
      <c r="AU42" s="226"/>
      <c r="AV42" s="226"/>
      <c r="AW42" s="226"/>
      <c r="AX42" s="226"/>
      <c r="AY42" s="241"/>
      <c r="AZ42" s="226"/>
      <c r="BA42" s="434"/>
      <c r="BB42" s="244"/>
      <c r="BC42" s="266">
        <f t="shared" si="1"/>
        <v>0</v>
      </c>
      <c r="BD42" s="245"/>
      <c r="BE42" s="245"/>
      <c r="BF42" s="245"/>
      <c r="BG42" s="245"/>
      <c r="BH42" s="245"/>
      <c r="BI42" s="245"/>
      <c r="BJ42" s="245"/>
      <c r="BK42" s="245"/>
      <c r="BL42" s="245"/>
      <c r="BM42" s="245"/>
      <c r="BN42" s="245"/>
      <c r="BO42" s="245"/>
      <c r="BP42" s="245"/>
      <c r="BQ42" s="245"/>
      <c r="BR42" s="245"/>
      <c r="BS42" s="245"/>
      <c r="BT42" s="245"/>
      <c r="BU42" s="245"/>
      <c r="BV42" s="245"/>
      <c r="BW42" s="245"/>
      <c r="BX42" s="245"/>
      <c r="BY42" s="245"/>
      <c r="BZ42" s="245"/>
      <c r="CA42" s="245"/>
      <c r="CB42" s="245"/>
      <c r="CC42" s="245"/>
      <c r="CD42" s="245"/>
      <c r="CE42" s="245"/>
      <c r="CF42" s="245"/>
      <c r="CG42" s="245"/>
      <c r="CH42" s="245"/>
      <c r="CI42" s="245"/>
      <c r="CJ42" s="245"/>
      <c r="CK42" s="245"/>
      <c r="CL42" s="245"/>
      <c r="CM42" s="245"/>
      <c r="CN42" s="245"/>
      <c r="CO42" s="245"/>
      <c r="CP42" s="245"/>
      <c r="CQ42" s="245"/>
    </row>
    <row r="43" spans="2:95" s="234" customFormat="1" ht="27.75" customHeight="1">
      <c r="B43" s="226"/>
      <c r="C43" s="235"/>
      <c r="D43" s="226"/>
      <c r="E43" s="226"/>
      <c r="F43" s="229"/>
      <c r="G43" s="236"/>
      <c r="H43" s="235"/>
      <c r="I43" s="226"/>
      <c r="J43" s="229"/>
      <c r="K43" s="226"/>
      <c r="L43" s="229"/>
      <c r="M43" s="229"/>
      <c r="N43" s="229"/>
      <c r="O43" s="229"/>
      <c r="P43" s="226"/>
      <c r="Q43" s="226"/>
      <c r="R43" s="237"/>
      <c r="S43" s="237"/>
      <c r="T43" s="277"/>
      <c r="U43" s="227"/>
      <c r="V43" s="227"/>
      <c r="W43" s="226"/>
      <c r="X43" s="226"/>
      <c r="Y43" s="255"/>
      <c r="Z43" s="226"/>
      <c r="AA43" s="239"/>
      <c r="AB43" s="240"/>
      <c r="AC43" s="288"/>
      <c r="AD43" s="241"/>
      <c r="AE43" s="241"/>
      <c r="AF43" s="242"/>
      <c r="AG43" s="231"/>
      <c r="AH43" s="231"/>
      <c r="AI43" s="243"/>
      <c r="AJ43" s="226"/>
      <c r="AK43" s="231"/>
      <c r="AL43" s="241"/>
      <c r="AM43" s="242"/>
      <c r="AN43" s="241"/>
      <c r="AO43" s="242"/>
      <c r="AP43" s="241"/>
      <c r="AQ43" s="242"/>
      <c r="AR43" s="242"/>
      <c r="AS43" s="226"/>
      <c r="AT43" s="226"/>
      <c r="AU43" s="226"/>
      <c r="AV43" s="226"/>
      <c r="AW43" s="226"/>
      <c r="AX43" s="226"/>
      <c r="AY43" s="241"/>
      <c r="AZ43" s="226"/>
      <c r="BA43" s="434"/>
      <c r="BB43" s="244"/>
      <c r="BC43" s="266">
        <f t="shared" si="1"/>
        <v>0</v>
      </c>
      <c r="BD43" s="245"/>
      <c r="BE43" s="245"/>
      <c r="BF43" s="245"/>
      <c r="BG43" s="245"/>
      <c r="BH43" s="245"/>
      <c r="BI43" s="245"/>
      <c r="BJ43" s="245"/>
      <c r="BK43" s="245"/>
      <c r="BL43" s="245"/>
      <c r="BM43" s="245"/>
      <c r="BN43" s="245"/>
      <c r="BO43" s="245"/>
      <c r="BP43" s="245"/>
      <c r="BQ43" s="245"/>
      <c r="BR43" s="245"/>
      <c r="BS43" s="245"/>
      <c r="BT43" s="245"/>
      <c r="BU43" s="245"/>
      <c r="BV43" s="245"/>
      <c r="BW43" s="245"/>
      <c r="BX43" s="245"/>
      <c r="BY43" s="245"/>
      <c r="BZ43" s="245"/>
      <c r="CA43" s="245"/>
      <c r="CB43" s="245"/>
      <c r="CC43" s="245"/>
      <c r="CD43" s="245"/>
      <c r="CE43" s="245"/>
      <c r="CF43" s="245"/>
      <c r="CG43" s="245"/>
      <c r="CH43" s="245"/>
      <c r="CI43" s="245"/>
      <c r="CJ43" s="245"/>
      <c r="CK43" s="245"/>
      <c r="CL43" s="245"/>
      <c r="CM43" s="245"/>
      <c r="CN43" s="245"/>
      <c r="CO43" s="245"/>
      <c r="CP43" s="245"/>
      <c r="CQ43" s="245"/>
    </row>
    <row r="44" spans="2:95" s="234" customFormat="1" ht="27.75" customHeight="1">
      <c r="B44" s="226"/>
      <c r="C44" s="235"/>
      <c r="D44" s="226"/>
      <c r="E44" s="226"/>
      <c r="F44" s="229"/>
      <c r="G44" s="236"/>
      <c r="H44" s="235"/>
      <c r="I44" s="226"/>
      <c r="J44" s="229"/>
      <c r="K44" s="226"/>
      <c r="L44" s="229"/>
      <c r="M44" s="229"/>
      <c r="N44" s="229"/>
      <c r="O44" s="229"/>
      <c r="P44" s="226"/>
      <c r="Q44" s="226"/>
      <c r="R44" s="237"/>
      <c r="S44" s="237"/>
      <c r="T44" s="277"/>
      <c r="U44" s="227"/>
      <c r="V44" s="227"/>
      <c r="W44" s="226"/>
      <c r="X44" s="226"/>
      <c r="Y44" s="255"/>
      <c r="Z44" s="226"/>
      <c r="AA44" s="239"/>
      <c r="AB44" s="240"/>
      <c r="AC44" s="288"/>
      <c r="AD44" s="241"/>
      <c r="AE44" s="241"/>
      <c r="AF44" s="242"/>
      <c r="AG44" s="231"/>
      <c r="AH44" s="231"/>
      <c r="AI44" s="243"/>
      <c r="AJ44" s="226"/>
      <c r="AK44" s="231"/>
      <c r="AL44" s="241"/>
      <c r="AM44" s="242"/>
      <c r="AN44" s="241"/>
      <c r="AO44" s="242"/>
      <c r="AP44" s="241"/>
      <c r="AQ44" s="242"/>
      <c r="AR44" s="242"/>
      <c r="AS44" s="226"/>
      <c r="AT44" s="226"/>
      <c r="AU44" s="226"/>
      <c r="AV44" s="226"/>
      <c r="AW44" s="226"/>
      <c r="AX44" s="226"/>
      <c r="AY44" s="241"/>
      <c r="AZ44" s="226"/>
      <c r="BA44" s="434"/>
      <c r="BB44" s="244"/>
      <c r="BC44" s="266">
        <f t="shared" si="1"/>
        <v>0</v>
      </c>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5"/>
      <c r="BZ44" s="245"/>
      <c r="CA44" s="245"/>
      <c r="CB44" s="245"/>
      <c r="CC44" s="245"/>
      <c r="CD44" s="245"/>
      <c r="CE44" s="245"/>
      <c r="CF44" s="245"/>
      <c r="CG44" s="245"/>
      <c r="CH44" s="245"/>
      <c r="CI44" s="245"/>
      <c r="CJ44" s="245"/>
      <c r="CK44" s="245"/>
      <c r="CL44" s="245"/>
      <c r="CM44" s="245"/>
      <c r="CN44" s="245"/>
      <c r="CO44" s="245"/>
      <c r="CP44" s="245"/>
      <c r="CQ44" s="245"/>
    </row>
    <row r="45" spans="2:95" s="234" customFormat="1" ht="27.75" customHeight="1">
      <c r="B45" s="226"/>
      <c r="C45" s="235"/>
      <c r="D45" s="226"/>
      <c r="E45" s="226"/>
      <c r="F45" s="229"/>
      <c r="G45" s="236"/>
      <c r="H45" s="235"/>
      <c r="I45" s="226"/>
      <c r="J45" s="229"/>
      <c r="K45" s="226"/>
      <c r="L45" s="229"/>
      <c r="M45" s="229"/>
      <c r="N45" s="229"/>
      <c r="O45" s="229"/>
      <c r="P45" s="226"/>
      <c r="Q45" s="226"/>
      <c r="R45" s="237"/>
      <c r="S45" s="237"/>
      <c r="T45" s="277"/>
      <c r="U45" s="227"/>
      <c r="V45" s="227"/>
      <c r="W45" s="226"/>
      <c r="X45" s="226"/>
      <c r="Y45" s="255"/>
      <c r="Z45" s="226"/>
      <c r="AA45" s="239"/>
      <c r="AB45" s="240"/>
      <c r="AC45" s="288"/>
      <c r="AD45" s="241"/>
      <c r="AE45" s="241"/>
      <c r="AF45" s="242"/>
      <c r="AG45" s="231"/>
      <c r="AH45" s="231"/>
      <c r="AI45" s="243"/>
      <c r="AJ45" s="226"/>
      <c r="AK45" s="231"/>
      <c r="AL45" s="241"/>
      <c r="AM45" s="242"/>
      <c r="AN45" s="241"/>
      <c r="AO45" s="242"/>
      <c r="AP45" s="241"/>
      <c r="AQ45" s="242"/>
      <c r="AR45" s="242"/>
      <c r="AS45" s="226"/>
      <c r="AT45" s="226"/>
      <c r="AU45" s="226"/>
      <c r="AV45" s="226"/>
      <c r="AW45" s="226"/>
      <c r="AX45" s="226"/>
      <c r="AY45" s="241"/>
      <c r="AZ45" s="226"/>
      <c r="BA45" s="434"/>
      <c r="BB45" s="244"/>
      <c r="BC45" s="266">
        <f t="shared" si="1"/>
        <v>0</v>
      </c>
      <c r="BD45" s="245"/>
      <c r="BE45" s="245"/>
      <c r="BF45" s="245"/>
      <c r="BG45" s="245"/>
      <c r="BH45" s="245"/>
      <c r="BI45" s="245"/>
      <c r="BJ45" s="245"/>
      <c r="BK45" s="245"/>
      <c r="BL45" s="245"/>
      <c r="BM45" s="245"/>
      <c r="BN45" s="245"/>
      <c r="BO45" s="245"/>
      <c r="BP45" s="245"/>
      <c r="BQ45" s="245"/>
      <c r="BR45" s="245"/>
      <c r="BS45" s="245"/>
      <c r="BT45" s="245"/>
      <c r="BU45" s="245"/>
      <c r="BV45" s="245"/>
      <c r="BW45" s="245"/>
      <c r="BX45" s="245"/>
      <c r="BY45" s="245"/>
      <c r="BZ45" s="245"/>
      <c r="CA45" s="245"/>
      <c r="CB45" s="245"/>
      <c r="CC45" s="245"/>
      <c r="CD45" s="245"/>
      <c r="CE45" s="245"/>
      <c r="CF45" s="245"/>
      <c r="CG45" s="245"/>
      <c r="CH45" s="245"/>
      <c r="CI45" s="245"/>
      <c r="CJ45" s="245"/>
      <c r="CK45" s="245"/>
      <c r="CL45" s="245"/>
      <c r="CM45" s="245"/>
      <c r="CN45" s="245"/>
      <c r="CO45" s="245"/>
      <c r="CP45" s="245"/>
      <c r="CQ45" s="245"/>
    </row>
    <row r="46" spans="2:95" s="234" customFormat="1" ht="27.75" customHeight="1">
      <c r="B46" s="226"/>
      <c r="C46" s="235"/>
      <c r="D46" s="226"/>
      <c r="E46" s="226"/>
      <c r="F46" s="229"/>
      <c r="G46" s="236"/>
      <c r="H46" s="235"/>
      <c r="I46" s="226"/>
      <c r="J46" s="229"/>
      <c r="K46" s="226"/>
      <c r="L46" s="229"/>
      <c r="M46" s="229"/>
      <c r="N46" s="229"/>
      <c r="O46" s="229"/>
      <c r="P46" s="226"/>
      <c r="Q46" s="226"/>
      <c r="R46" s="237"/>
      <c r="S46" s="237"/>
      <c r="T46" s="277"/>
      <c r="U46" s="227"/>
      <c r="V46" s="227"/>
      <c r="W46" s="226"/>
      <c r="X46" s="226"/>
      <c r="Y46" s="255"/>
      <c r="Z46" s="226"/>
      <c r="AA46" s="239"/>
      <c r="AB46" s="240"/>
      <c r="AC46" s="288"/>
      <c r="AD46" s="241"/>
      <c r="AE46" s="241"/>
      <c r="AF46" s="242"/>
      <c r="AG46" s="231"/>
      <c r="AH46" s="231"/>
      <c r="AI46" s="243"/>
      <c r="AJ46" s="226"/>
      <c r="AK46" s="231"/>
      <c r="AL46" s="241"/>
      <c r="AM46" s="242"/>
      <c r="AN46" s="241"/>
      <c r="AO46" s="242"/>
      <c r="AP46" s="241"/>
      <c r="AQ46" s="242"/>
      <c r="AR46" s="242"/>
      <c r="AS46" s="226"/>
      <c r="AT46" s="226"/>
      <c r="AU46" s="226"/>
      <c r="AV46" s="226"/>
      <c r="AW46" s="226"/>
      <c r="AX46" s="226"/>
      <c r="AY46" s="241"/>
      <c r="AZ46" s="226"/>
      <c r="BA46" s="434"/>
      <c r="BB46" s="244"/>
      <c r="BC46" s="266">
        <f t="shared" si="1"/>
        <v>0</v>
      </c>
      <c r="BD46" s="245"/>
      <c r="BE46" s="245"/>
      <c r="BF46" s="245"/>
      <c r="BG46" s="245"/>
      <c r="BH46" s="245"/>
      <c r="BI46" s="245"/>
      <c r="BJ46" s="245"/>
      <c r="BK46" s="245"/>
      <c r="BL46" s="245"/>
      <c r="BM46" s="245"/>
      <c r="BN46" s="245"/>
      <c r="BO46" s="245"/>
      <c r="BP46" s="245"/>
      <c r="BQ46" s="245"/>
      <c r="BR46" s="245"/>
      <c r="BS46" s="245"/>
      <c r="BT46" s="245"/>
      <c r="BU46" s="245"/>
      <c r="BV46" s="245"/>
      <c r="BW46" s="245"/>
      <c r="BX46" s="245"/>
      <c r="BY46" s="245"/>
      <c r="BZ46" s="245"/>
      <c r="CA46" s="245"/>
      <c r="CB46" s="245"/>
      <c r="CC46" s="245"/>
      <c r="CD46" s="245"/>
      <c r="CE46" s="245"/>
      <c r="CF46" s="245"/>
      <c r="CG46" s="245"/>
      <c r="CH46" s="245"/>
      <c r="CI46" s="245"/>
      <c r="CJ46" s="245"/>
      <c r="CK46" s="245"/>
      <c r="CL46" s="245"/>
      <c r="CM46" s="245"/>
      <c r="CN46" s="245"/>
      <c r="CO46" s="245"/>
      <c r="CP46" s="245"/>
      <c r="CQ46" s="245"/>
    </row>
    <row r="47" spans="2:95" s="234" customFormat="1" ht="27.75" customHeight="1">
      <c r="B47" s="226"/>
      <c r="C47" s="235"/>
      <c r="D47" s="226"/>
      <c r="E47" s="226"/>
      <c r="F47" s="229"/>
      <c r="G47" s="236"/>
      <c r="H47" s="235"/>
      <c r="I47" s="226"/>
      <c r="J47" s="229"/>
      <c r="K47" s="226"/>
      <c r="L47" s="229"/>
      <c r="M47" s="229"/>
      <c r="N47" s="229"/>
      <c r="O47" s="229"/>
      <c r="P47" s="226"/>
      <c r="Q47" s="226"/>
      <c r="R47" s="237"/>
      <c r="S47" s="237"/>
      <c r="T47" s="277"/>
      <c r="U47" s="227"/>
      <c r="V47" s="227"/>
      <c r="W47" s="226"/>
      <c r="X47" s="226"/>
      <c r="Y47" s="255"/>
      <c r="Z47" s="226"/>
      <c r="AA47" s="239"/>
      <c r="AB47" s="240"/>
      <c r="AC47" s="288"/>
      <c r="AD47" s="241"/>
      <c r="AE47" s="241"/>
      <c r="AF47" s="242"/>
      <c r="AG47" s="231"/>
      <c r="AH47" s="231"/>
      <c r="AI47" s="243"/>
      <c r="AJ47" s="226"/>
      <c r="AK47" s="231"/>
      <c r="AL47" s="241"/>
      <c r="AM47" s="242"/>
      <c r="AN47" s="241"/>
      <c r="AO47" s="242"/>
      <c r="AP47" s="241"/>
      <c r="AQ47" s="242"/>
      <c r="AR47" s="242"/>
      <c r="AS47" s="226"/>
      <c r="AT47" s="226"/>
      <c r="AU47" s="226"/>
      <c r="AV47" s="226"/>
      <c r="AW47" s="226"/>
      <c r="AX47" s="226"/>
      <c r="AY47" s="241"/>
      <c r="AZ47" s="226"/>
      <c r="BA47" s="434"/>
      <c r="BB47" s="244"/>
      <c r="BC47" s="266">
        <f t="shared" si="1"/>
        <v>0</v>
      </c>
      <c r="BD47" s="245"/>
      <c r="BE47" s="245"/>
      <c r="BF47" s="245"/>
      <c r="BG47" s="245"/>
      <c r="BH47" s="245"/>
      <c r="BI47" s="245"/>
      <c r="BJ47" s="245"/>
      <c r="BK47" s="245"/>
      <c r="BL47" s="245"/>
      <c r="BM47" s="245"/>
      <c r="BN47" s="245"/>
      <c r="BO47" s="245"/>
      <c r="BP47" s="245"/>
      <c r="BQ47" s="245"/>
      <c r="BR47" s="245"/>
      <c r="BS47" s="245"/>
      <c r="BT47" s="245"/>
      <c r="BU47" s="245"/>
      <c r="BV47" s="245"/>
      <c r="BW47" s="245"/>
      <c r="BX47" s="245"/>
      <c r="BY47" s="245"/>
      <c r="BZ47" s="245"/>
      <c r="CA47" s="245"/>
      <c r="CB47" s="245"/>
      <c r="CC47" s="245"/>
      <c r="CD47" s="245"/>
      <c r="CE47" s="245"/>
      <c r="CF47" s="245"/>
      <c r="CG47" s="245"/>
      <c r="CH47" s="245"/>
      <c r="CI47" s="245"/>
      <c r="CJ47" s="245"/>
      <c r="CK47" s="245"/>
      <c r="CL47" s="245"/>
      <c r="CM47" s="245"/>
      <c r="CN47" s="245"/>
      <c r="CO47" s="245"/>
      <c r="CP47" s="245"/>
      <c r="CQ47" s="245"/>
    </row>
    <row r="48" spans="2:95" s="234" customFormat="1" ht="27.75" customHeight="1">
      <c r="B48" s="226"/>
      <c r="C48" s="235"/>
      <c r="D48" s="226"/>
      <c r="E48" s="226"/>
      <c r="F48" s="229"/>
      <c r="G48" s="236"/>
      <c r="H48" s="235"/>
      <c r="I48" s="226"/>
      <c r="J48" s="229"/>
      <c r="K48" s="226"/>
      <c r="L48" s="229"/>
      <c r="M48" s="229"/>
      <c r="N48" s="229"/>
      <c r="O48" s="229"/>
      <c r="P48" s="226"/>
      <c r="Q48" s="226"/>
      <c r="R48" s="237"/>
      <c r="S48" s="237"/>
      <c r="T48" s="277"/>
      <c r="U48" s="227"/>
      <c r="V48" s="227"/>
      <c r="W48" s="226"/>
      <c r="X48" s="226"/>
      <c r="Y48" s="255"/>
      <c r="Z48" s="226"/>
      <c r="AA48" s="239"/>
      <c r="AB48" s="240"/>
      <c r="AC48" s="288"/>
      <c r="AD48" s="241"/>
      <c r="AE48" s="241"/>
      <c r="AF48" s="242"/>
      <c r="AG48" s="231"/>
      <c r="AH48" s="231"/>
      <c r="AI48" s="243"/>
      <c r="AJ48" s="226"/>
      <c r="AK48" s="231"/>
      <c r="AL48" s="241"/>
      <c r="AM48" s="242"/>
      <c r="AN48" s="241"/>
      <c r="AO48" s="242"/>
      <c r="AP48" s="241"/>
      <c r="AQ48" s="242"/>
      <c r="AR48" s="242"/>
      <c r="AS48" s="226"/>
      <c r="AT48" s="226"/>
      <c r="AU48" s="226"/>
      <c r="AV48" s="226"/>
      <c r="AW48" s="226"/>
      <c r="AX48" s="226"/>
      <c r="AY48" s="241"/>
      <c r="AZ48" s="226"/>
      <c r="BA48" s="434"/>
      <c r="BB48" s="244"/>
      <c r="BC48" s="266">
        <f t="shared" si="1"/>
        <v>0</v>
      </c>
      <c r="BD48" s="245"/>
      <c r="BE48" s="245"/>
      <c r="BF48" s="245"/>
      <c r="BG48" s="245"/>
      <c r="BH48" s="245"/>
      <c r="BI48" s="245"/>
      <c r="BJ48" s="245"/>
      <c r="BK48" s="245"/>
      <c r="BL48" s="245"/>
      <c r="BM48" s="245"/>
      <c r="BN48" s="245"/>
      <c r="BO48" s="245"/>
      <c r="BP48" s="245"/>
      <c r="BQ48" s="245"/>
      <c r="BR48" s="245"/>
      <c r="BS48" s="245"/>
      <c r="BT48" s="245"/>
      <c r="BU48" s="245"/>
      <c r="BV48" s="245"/>
      <c r="BW48" s="245"/>
      <c r="BX48" s="245"/>
      <c r="BY48" s="245"/>
      <c r="BZ48" s="245"/>
      <c r="CA48" s="245"/>
      <c r="CB48" s="245"/>
      <c r="CC48" s="245"/>
      <c r="CD48" s="245"/>
      <c r="CE48" s="245"/>
      <c r="CF48" s="245"/>
      <c r="CG48" s="245"/>
      <c r="CH48" s="245"/>
      <c r="CI48" s="245"/>
      <c r="CJ48" s="245"/>
      <c r="CK48" s="245"/>
      <c r="CL48" s="245"/>
      <c r="CM48" s="245"/>
      <c r="CN48" s="245"/>
      <c r="CO48" s="245"/>
      <c r="CP48" s="245"/>
      <c r="CQ48" s="245"/>
    </row>
    <row r="49" spans="2:95" s="234" customFormat="1" ht="27.75" customHeight="1">
      <c r="B49" s="226"/>
      <c r="C49" s="235"/>
      <c r="D49" s="226"/>
      <c r="E49" s="226"/>
      <c r="F49" s="229"/>
      <c r="G49" s="236"/>
      <c r="H49" s="235"/>
      <c r="I49" s="226"/>
      <c r="J49" s="229"/>
      <c r="K49" s="226"/>
      <c r="L49" s="229"/>
      <c r="M49" s="229"/>
      <c r="N49" s="229"/>
      <c r="O49" s="229"/>
      <c r="P49" s="226"/>
      <c r="Q49" s="226"/>
      <c r="R49" s="237"/>
      <c r="S49" s="237"/>
      <c r="T49" s="277"/>
      <c r="U49" s="227"/>
      <c r="V49" s="227"/>
      <c r="W49" s="226"/>
      <c r="X49" s="226"/>
      <c r="Y49" s="255"/>
      <c r="Z49" s="226"/>
      <c r="AA49" s="239"/>
      <c r="AB49" s="240"/>
      <c r="AC49" s="288"/>
      <c r="AD49" s="241"/>
      <c r="AE49" s="241"/>
      <c r="AF49" s="242"/>
      <c r="AG49" s="231"/>
      <c r="AH49" s="231"/>
      <c r="AI49" s="243"/>
      <c r="AJ49" s="226"/>
      <c r="AK49" s="231"/>
      <c r="AL49" s="241"/>
      <c r="AM49" s="242"/>
      <c r="AN49" s="241"/>
      <c r="AO49" s="242"/>
      <c r="AP49" s="241"/>
      <c r="AQ49" s="242"/>
      <c r="AR49" s="242"/>
      <c r="AS49" s="226"/>
      <c r="AT49" s="226"/>
      <c r="AU49" s="226"/>
      <c r="AV49" s="226"/>
      <c r="AW49" s="226"/>
      <c r="AX49" s="226"/>
      <c r="AY49" s="241"/>
      <c r="AZ49" s="226"/>
      <c r="BA49" s="434"/>
      <c r="BB49" s="244"/>
      <c r="BC49" s="266">
        <f t="shared" si="1"/>
        <v>0</v>
      </c>
      <c r="BD49" s="245"/>
      <c r="BE49" s="245"/>
      <c r="BF49" s="245"/>
      <c r="BG49" s="245"/>
      <c r="BH49" s="245"/>
      <c r="BI49" s="245"/>
      <c r="BJ49" s="245"/>
      <c r="BK49" s="245"/>
      <c r="BL49" s="245"/>
      <c r="BM49" s="245"/>
      <c r="BN49" s="245"/>
      <c r="BO49" s="245"/>
      <c r="BP49" s="245"/>
      <c r="BQ49" s="245"/>
      <c r="BR49" s="245"/>
      <c r="BS49" s="245"/>
      <c r="BT49" s="245"/>
      <c r="BU49" s="245"/>
      <c r="BV49" s="245"/>
      <c r="BW49" s="245"/>
      <c r="BX49" s="245"/>
      <c r="BY49" s="245"/>
      <c r="BZ49" s="245"/>
      <c r="CA49" s="245"/>
      <c r="CB49" s="245"/>
      <c r="CC49" s="245"/>
      <c r="CD49" s="245"/>
      <c r="CE49" s="245"/>
      <c r="CF49" s="245"/>
      <c r="CG49" s="245"/>
      <c r="CH49" s="245"/>
      <c r="CI49" s="245"/>
      <c r="CJ49" s="245"/>
      <c r="CK49" s="245"/>
      <c r="CL49" s="245"/>
      <c r="CM49" s="245"/>
      <c r="CN49" s="245"/>
      <c r="CO49" s="245"/>
      <c r="CP49" s="245"/>
      <c r="CQ49" s="245"/>
    </row>
    <row r="50" spans="2:95" s="234" customFormat="1" ht="27.75" customHeight="1">
      <c r="B50" s="226"/>
      <c r="C50" s="235"/>
      <c r="D50" s="226"/>
      <c r="E50" s="226"/>
      <c r="F50" s="229"/>
      <c r="G50" s="236"/>
      <c r="H50" s="235"/>
      <c r="I50" s="226"/>
      <c r="J50" s="229"/>
      <c r="K50" s="226"/>
      <c r="L50" s="229"/>
      <c r="M50" s="229"/>
      <c r="N50" s="229"/>
      <c r="O50" s="229"/>
      <c r="P50" s="226"/>
      <c r="Q50" s="226"/>
      <c r="R50" s="237"/>
      <c r="S50" s="237"/>
      <c r="T50" s="277"/>
      <c r="U50" s="227"/>
      <c r="V50" s="227"/>
      <c r="W50" s="226"/>
      <c r="X50" s="226"/>
      <c r="Y50" s="255"/>
      <c r="Z50" s="226"/>
      <c r="AA50" s="239"/>
      <c r="AB50" s="240"/>
      <c r="AC50" s="288"/>
      <c r="AD50" s="241"/>
      <c r="AE50" s="241"/>
      <c r="AF50" s="242"/>
      <c r="AG50" s="231"/>
      <c r="AH50" s="231"/>
      <c r="AI50" s="243"/>
      <c r="AJ50" s="226"/>
      <c r="AK50" s="231"/>
      <c r="AL50" s="241"/>
      <c r="AM50" s="242"/>
      <c r="AN50" s="241"/>
      <c r="AO50" s="242"/>
      <c r="AP50" s="241"/>
      <c r="AQ50" s="242"/>
      <c r="AR50" s="242"/>
      <c r="AS50" s="226"/>
      <c r="AT50" s="226"/>
      <c r="AU50" s="226"/>
      <c r="AV50" s="226"/>
      <c r="AW50" s="226"/>
      <c r="AX50" s="226"/>
      <c r="AY50" s="241"/>
      <c r="AZ50" s="226"/>
      <c r="BA50" s="434"/>
      <c r="BB50" s="244"/>
      <c r="BC50" s="266">
        <f t="shared" si="1"/>
        <v>0</v>
      </c>
      <c r="BD50" s="245"/>
      <c r="BE50" s="245"/>
      <c r="BF50" s="245"/>
      <c r="BG50" s="245"/>
      <c r="BH50" s="245"/>
      <c r="BI50" s="245"/>
      <c r="BJ50" s="245"/>
      <c r="BK50" s="245"/>
      <c r="BL50" s="245"/>
      <c r="BM50" s="245"/>
      <c r="BN50" s="245"/>
      <c r="BO50" s="245"/>
      <c r="BP50" s="245"/>
      <c r="BQ50" s="245"/>
      <c r="BR50" s="245"/>
      <c r="BS50" s="245"/>
      <c r="BT50" s="245"/>
      <c r="BU50" s="245"/>
      <c r="BV50" s="245"/>
      <c r="BW50" s="245"/>
      <c r="BX50" s="245"/>
      <c r="BY50" s="245"/>
      <c r="BZ50" s="245"/>
      <c r="CA50" s="245"/>
      <c r="CB50" s="245"/>
      <c r="CC50" s="245"/>
      <c r="CD50" s="245"/>
      <c r="CE50" s="245"/>
      <c r="CF50" s="245"/>
      <c r="CG50" s="245"/>
      <c r="CH50" s="245"/>
      <c r="CI50" s="245"/>
      <c r="CJ50" s="245"/>
      <c r="CK50" s="245"/>
      <c r="CL50" s="245"/>
      <c r="CM50" s="245"/>
      <c r="CN50" s="245"/>
      <c r="CO50" s="245"/>
      <c r="CP50" s="245"/>
      <c r="CQ50" s="245"/>
    </row>
    <row r="51" spans="2:95" s="234" customFormat="1" ht="27.75" customHeight="1">
      <c r="B51" s="226"/>
      <c r="C51" s="235"/>
      <c r="D51" s="226"/>
      <c r="E51" s="226"/>
      <c r="F51" s="229"/>
      <c r="G51" s="236"/>
      <c r="H51" s="235"/>
      <c r="I51" s="226"/>
      <c r="J51" s="229"/>
      <c r="K51" s="226"/>
      <c r="L51" s="229"/>
      <c r="M51" s="229"/>
      <c r="N51" s="229"/>
      <c r="O51" s="229"/>
      <c r="P51" s="226"/>
      <c r="Q51" s="226"/>
      <c r="R51" s="237"/>
      <c r="S51" s="237"/>
      <c r="T51" s="277"/>
      <c r="U51" s="227"/>
      <c r="V51" s="227"/>
      <c r="W51" s="226"/>
      <c r="X51" s="226"/>
      <c r="Y51" s="255"/>
      <c r="Z51" s="226"/>
      <c r="AA51" s="239"/>
      <c r="AB51" s="240"/>
      <c r="AC51" s="288"/>
      <c r="AD51" s="241"/>
      <c r="AE51" s="241"/>
      <c r="AF51" s="242"/>
      <c r="AG51" s="231"/>
      <c r="AH51" s="231"/>
      <c r="AI51" s="243"/>
      <c r="AJ51" s="226"/>
      <c r="AK51" s="231"/>
      <c r="AL51" s="241"/>
      <c r="AM51" s="242"/>
      <c r="AN51" s="241"/>
      <c r="AO51" s="242"/>
      <c r="AP51" s="241"/>
      <c r="AQ51" s="242"/>
      <c r="AR51" s="242"/>
      <c r="AS51" s="226"/>
      <c r="AT51" s="226"/>
      <c r="AU51" s="226"/>
      <c r="AV51" s="226"/>
      <c r="AW51" s="226"/>
      <c r="AX51" s="226"/>
      <c r="AY51" s="241"/>
      <c r="AZ51" s="226"/>
      <c r="BA51" s="434"/>
      <c r="BB51" s="244"/>
      <c r="BC51" s="266">
        <f t="shared" si="1"/>
        <v>0</v>
      </c>
      <c r="BD51" s="245"/>
      <c r="BE51" s="245"/>
      <c r="BF51" s="245"/>
      <c r="BG51" s="245"/>
      <c r="BH51" s="245"/>
      <c r="BI51" s="245"/>
      <c r="BJ51" s="245"/>
      <c r="BK51" s="245"/>
      <c r="BL51" s="245"/>
      <c r="BM51" s="245"/>
      <c r="BN51" s="245"/>
      <c r="BO51" s="245"/>
      <c r="BP51" s="245"/>
      <c r="BQ51" s="245"/>
      <c r="BR51" s="245"/>
      <c r="BS51" s="245"/>
      <c r="BT51" s="245"/>
      <c r="BU51" s="245"/>
      <c r="BV51" s="245"/>
      <c r="BW51" s="245"/>
      <c r="BX51" s="245"/>
      <c r="BY51" s="245"/>
      <c r="BZ51" s="245"/>
      <c r="CA51" s="245"/>
      <c r="CB51" s="245"/>
      <c r="CC51" s="245"/>
      <c r="CD51" s="245"/>
      <c r="CE51" s="245"/>
      <c r="CF51" s="245"/>
      <c r="CG51" s="245"/>
      <c r="CH51" s="245"/>
      <c r="CI51" s="245"/>
      <c r="CJ51" s="245"/>
      <c r="CK51" s="245"/>
      <c r="CL51" s="245"/>
      <c r="CM51" s="245"/>
      <c r="CN51" s="245"/>
      <c r="CO51" s="245"/>
      <c r="CP51" s="245"/>
      <c r="CQ51" s="245"/>
    </row>
    <row r="52" spans="2:95" s="234" customFormat="1" ht="27.75" customHeight="1">
      <c r="B52" s="226"/>
      <c r="C52" s="235"/>
      <c r="D52" s="226"/>
      <c r="E52" s="226"/>
      <c r="F52" s="229"/>
      <c r="G52" s="236"/>
      <c r="H52" s="235"/>
      <c r="I52" s="226"/>
      <c r="J52" s="229"/>
      <c r="K52" s="226"/>
      <c r="L52" s="229"/>
      <c r="M52" s="229"/>
      <c r="N52" s="229"/>
      <c r="O52" s="229"/>
      <c r="P52" s="226"/>
      <c r="Q52" s="226"/>
      <c r="R52" s="237"/>
      <c r="S52" s="237"/>
      <c r="T52" s="277"/>
      <c r="U52" s="227"/>
      <c r="V52" s="227"/>
      <c r="W52" s="226"/>
      <c r="X52" s="226"/>
      <c r="Y52" s="255"/>
      <c r="Z52" s="226"/>
      <c r="AA52" s="239"/>
      <c r="AB52" s="240"/>
      <c r="AC52" s="288"/>
      <c r="AD52" s="241"/>
      <c r="AE52" s="241"/>
      <c r="AF52" s="242"/>
      <c r="AG52" s="231"/>
      <c r="AH52" s="231"/>
      <c r="AI52" s="243"/>
      <c r="AJ52" s="226"/>
      <c r="AK52" s="231"/>
      <c r="AL52" s="241"/>
      <c r="AM52" s="242"/>
      <c r="AN52" s="241"/>
      <c r="AO52" s="242"/>
      <c r="AP52" s="241"/>
      <c r="AQ52" s="242"/>
      <c r="AR52" s="242"/>
      <c r="AS52" s="226"/>
      <c r="AT52" s="226"/>
      <c r="AU52" s="226"/>
      <c r="AV52" s="226"/>
      <c r="AW52" s="226"/>
      <c r="AX52" s="226"/>
      <c r="AY52" s="241"/>
      <c r="AZ52" s="226"/>
      <c r="BA52" s="434"/>
      <c r="BB52" s="244"/>
      <c r="BC52" s="266">
        <f t="shared" si="1"/>
        <v>0</v>
      </c>
      <c r="BD52" s="245"/>
      <c r="BE52" s="245"/>
      <c r="BF52" s="245"/>
      <c r="BG52" s="245"/>
      <c r="BH52" s="245"/>
      <c r="BI52" s="245"/>
      <c r="BJ52" s="245"/>
      <c r="BK52" s="245"/>
      <c r="BL52" s="245"/>
      <c r="BM52" s="245"/>
      <c r="BN52" s="245"/>
      <c r="BO52" s="245"/>
      <c r="BP52" s="245"/>
      <c r="BQ52" s="245"/>
      <c r="BR52" s="245"/>
      <c r="BS52" s="245"/>
      <c r="BT52" s="245"/>
      <c r="BU52" s="245"/>
      <c r="BV52" s="245"/>
      <c r="BW52" s="245"/>
      <c r="BX52" s="245"/>
      <c r="BY52" s="245"/>
      <c r="BZ52" s="245"/>
      <c r="CA52" s="245"/>
      <c r="CB52" s="245"/>
      <c r="CC52" s="245"/>
      <c r="CD52" s="245"/>
      <c r="CE52" s="245"/>
      <c r="CF52" s="245"/>
      <c r="CG52" s="245"/>
      <c r="CH52" s="245"/>
      <c r="CI52" s="245"/>
      <c r="CJ52" s="245"/>
      <c r="CK52" s="245"/>
      <c r="CL52" s="245"/>
      <c r="CM52" s="245"/>
      <c r="CN52" s="245"/>
      <c r="CO52" s="245"/>
      <c r="CP52" s="245"/>
      <c r="CQ52" s="245"/>
    </row>
    <row r="53" spans="2:95" s="234" customFormat="1" ht="27.75" customHeight="1">
      <c r="B53" s="226"/>
      <c r="C53" s="235"/>
      <c r="D53" s="226"/>
      <c r="E53" s="226"/>
      <c r="F53" s="229"/>
      <c r="G53" s="236"/>
      <c r="H53" s="235"/>
      <c r="I53" s="226"/>
      <c r="J53" s="229"/>
      <c r="K53" s="226"/>
      <c r="L53" s="229"/>
      <c r="M53" s="229"/>
      <c r="N53" s="229"/>
      <c r="O53" s="229"/>
      <c r="P53" s="226"/>
      <c r="Q53" s="226"/>
      <c r="R53" s="237"/>
      <c r="S53" s="237"/>
      <c r="T53" s="277"/>
      <c r="U53" s="227"/>
      <c r="V53" s="227"/>
      <c r="W53" s="226"/>
      <c r="X53" s="226"/>
      <c r="Y53" s="255"/>
      <c r="Z53" s="226"/>
      <c r="AA53" s="239"/>
      <c r="AB53" s="240"/>
      <c r="AC53" s="288"/>
      <c r="AD53" s="241"/>
      <c r="AE53" s="241"/>
      <c r="AF53" s="242"/>
      <c r="AG53" s="231"/>
      <c r="AH53" s="231"/>
      <c r="AI53" s="243"/>
      <c r="AJ53" s="226"/>
      <c r="AK53" s="231"/>
      <c r="AL53" s="241"/>
      <c r="AM53" s="242"/>
      <c r="AN53" s="241"/>
      <c r="AO53" s="242"/>
      <c r="AP53" s="241"/>
      <c r="AQ53" s="242"/>
      <c r="AR53" s="242"/>
      <c r="AS53" s="226"/>
      <c r="AT53" s="226"/>
      <c r="AU53" s="226"/>
      <c r="AV53" s="226"/>
      <c r="AW53" s="226"/>
      <c r="AX53" s="226"/>
      <c r="AY53" s="241"/>
      <c r="AZ53" s="226"/>
      <c r="BA53" s="434"/>
      <c r="BB53" s="244"/>
      <c r="BC53" s="266">
        <f t="shared" si="1"/>
        <v>0</v>
      </c>
      <c r="BD53" s="245"/>
      <c r="BE53" s="245"/>
      <c r="BF53" s="245"/>
      <c r="BG53" s="245"/>
      <c r="BH53" s="245"/>
      <c r="BI53" s="245"/>
      <c r="BJ53" s="245"/>
      <c r="BK53" s="245"/>
      <c r="BL53" s="245"/>
      <c r="BM53" s="245"/>
      <c r="BN53" s="245"/>
      <c r="BO53" s="245"/>
      <c r="BP53" s="245"/>
      <c r="BQ53" s="245"/>
      <c r="BR53" s="245"/>
      <c r="BS53" s="245"/>
      <c r="BT53" s="245"/>
      <c r="BU53" s="245"/>
      <c r="BV53" s="245"/>
      <c r="BW53" s="245"/>
      <c r="BX53" s="245"/>
      <c r="BY53" s="245"/>
      <c r="BZ53" s="245"/>
      <c r="CA53" s="245"/>
      <c r="CB53" s="245"/>
      <c r="CC53" s="245"/>
      <c r="CD53" s="245"/>
      <c r="CE53" s="245"/>
      <c r="CF53" s="245"/>
      <c r="CG53" s="245"/>
      <c r="CH53" s="245"/>
      <c r="CI53" s="245"/>
      <c r="CJ53" s="245"/>
      <c r="CK53" s="245"/>
      <c r="CL53" s="245"/>
      <c r="CM53" s="245"/>
      <c r="CN53" s="245"/>
      <c r="CO53" s="245"/>
      <c r="CP53" s="245"/>
      <c r="CQ53" s="245"/>
    </row>
    <row r="54" spans="2:95" s="234" customFormat="1" ht="27.75" customHeight="1">
      <c r="B54" s="226"/>
      <c r="C54" s="235"/>
      <c r="D54" s="226"/>
      <c r="E54" s="226"/>
      <c r="F54" s="229"/>
      <c r="G54" s="236"/>
      <c r="H54" s="235"/>
      <c r="I54" s="226"/>
      <c r="J54" s="229"/>
      <c r="K54" s="226"/>
      <c r="L54" s="229"/>
      <c r="M54" s="229"/>
      <c r="N54" s="229"/>
      <c r="O54" s="229"/>
      <c r="P54" s="226"/>
      <c r="Q54" s="226"/>
      <c r="R54" s="237"/>
      <c r="S54" s="237"/>
      <c r="T54" s="277"/>
      <c r="U54" s="227"/>
      <c r="V54" s="227"/>
      <c r="W54" s="226"/>
      <c r="X54" s="226"/>
      <c r="Y54" s="255"/>
      <c r="Z54" s="226"/>
      <c r="AA54" s="239"/>
      <c r="AB54" s="240"/>
      <c r="AC54" s="288"/>
      <c r="AD54" s="241"/>
      <c r="AE54" s="241"/>
      <c r="AF54" s="242"/>
      <c r="AG54" s="231"/>
      <c r="AH54" s="231"/>
      <c r="AI54" s="243"/>
      <c r="AJ54" s="226"/>
      <c r="AK54" s="231"/>
      <c r="AL54" s="241"/>
      <c r="AM54" s="242"/>
      <c r="AN54" s="241"/>
      <c r="AO54" s="242"/>
      <c r="AP54" s="241"/>
      <c r="AQ54" s="242"/>
      <c r="AR54" s="242"/>
      <c r="AS54" s="226"/>
      <c r="AT54" s="226"/>
      <c r="AU54" s="226"/>
      <c r="AV54" s="226"/>
      <c r="AW54" s="226"/>
      <c r="AX54" s="226"/>
      <c r="AY54" s="241"/>
      <c r="AZ54" s="226"/>
      <c r="BA54" s="434"/>
      <c r="BB54" s="244"/>
      <c r="BC54" s="266">
        <f t="shared" si="1"/>
        <v>0</v>
      </c>
      <c r="BD54" s="245"/>
      <c r="BE54" s="245"/>
      <c r="BF54" s="245"/>
      <c r="BG54" s="245"/>
      <c r="BH54" s="245"/>
      <c r="BI54" s="245"/>
      <c r="BJ54" s="245"/>
      <c r="BK54" s="245"/>
      <c r="BL54" s="245"/>
      <c r="BM54" s="245"/>
      <c r="BN54" s="245"/>
      <c r="BO54" s="245"/>
      <c r="BP54" s="245"/>
      <c r="BQ54" s="245"/>
      <c r="BR54" s="245"/>
      <c r="BS54" s="245"/>
      <c r="BT54" s="245"/>
      <c r="BU54" s="245"/>
      <c r="BV54" s="245"/>
      <c r="BW54" s="245"/>
      <c r="BX54" s="245"/>
      <c r="BY54" s="245"/>
      <c r="BZ54" s="245"/>
      <c r="CA54" s="245"/>
      <c r="CB54" s="245"/>
      <c r="CC54" s="245"/>
      <c r="CD54" s="245"/>
      <c r="CE54" s="245"/>
      <c r="CF54" s="245"/>
      <c r="CG54" s="245"/>
      <c r="CH54" s="245"/>
      <c r="CI54" s="245"/>
      <c r="CJ54" s="245"/>
      <c r="CK54" s="245"/>
      <c r="CL54" s="245"/>
      <c r="CM54" s="245"/>
      <c r="CN54" s="245"/>
      <c r="CO54" s="245"/>
      <c r="CP54" s="245"/>
      <c r="CQ54" s="245"/>
    </row>
    <row r="55" spans="2:95" s="234" customFormat="1" ht="27.75" customHeight="1">
      <c r="B55" s="226"/>
      <c r="C55" s="235"/>
      <c r="D55" s="226"/>
      <c r="E55" s="226"/>
      <c r="F55" s="229"/>
      <c r="G55" s="236"/>
      <c r="H55" s="235"/>
      <c r="I55" s="226"/>
      <c r="J55" s="229"/>
      <c r="K55" s="226"/>
      <c r="L55" s="229"/>
      <c r="M55" s="229"/>
      <c r="N55" s="229"/>
      <c r="O55" s="229"/>
      <c r="P55" s="226"/>
      <c r="Q55" s="226"/>
      <c r="R55" s="237"/>
      <c r="S55" s="237"/>
      <c r="T55" s="277"/>
      <c r="U55" s="227"/>
      <c r="V55" s="227"/>
      <c r="W55" s="226"/>
      <c r="X55" s="226"/>
      <c r="Y55" s="255"/>
      <c r="Z55" s="226"/>
      <c r="AA55" s="239"/>
      <c r="AB55" s="240"/>
      <c r="AC55" s="288"/>
      <c r="AD55" s="241"/>
      <c r="AE55" s="241"/>
      <c r="AF55" s="242"/>
      <c r="AG55" s="231"/>
      <c r="AH55" s="231"/>
      <c r="AI55" s="243"/>
      <c r="AJ55" s="226"/>
      <c r="AK55" s="231"/>
      <c r="AL55" s="241"/>
      <c r="AM55" s="242"/>
      <c r="AN55" s="241"/>
      <c r="AO55" s="242"/>
      <c r="AP55" s="241"/>
      <c r="AQ55" s="242"/>
      <c r="AR55" s="242"/>
      <c r="AS55" s="226"/>
      <c r="AT55" s="226"/>
      <c r="AU55" s="226"/>
      <c r="AV55" s="226"/>
      <c r="AW55" s="226"/>
      <c r="AX55" s="226"/>
      <c r="AY55" s="241"/>
      <c r="AZ55" s="226"/>
      <c r="BA55" s="434"/>
      <c r="BB55" s="244"/>
      <c r="BC55" s="266">
        <f t="shared" si="1"/>
        <v>0</v>
      </c>
      <c r="BD55" s="245"/>
      <c r="BE55" s="245"/>
      <c r="BF55" s="245"/>
      <c r="BG55" s="245"/>
      <c r="BH55" s="245"/>
      <c r="BI55" s="245"/>
      <c r="BJ55" s="245"/>
      <c r="BK55" s="245"/>
      <c r="BL55" s="245"/>
      <c r="BM55" s="245"/>
      <c r="BN55" s="245"/>
      <c r="BO55" s="245"/>
      <c r="BP55" s="245"/>
      <c r="BQ55" s="245"/>
      <c r="BR55" s="245"/>
      <c r="BS55" s="245"/>
      <c r="BT55" s="245"/>
      <c r="BU55" s="245"/>
      <c r="BV55" s="245"/>
      <c r="BW55" s="245"/>
      <c r="BX55" s="245"/>
      <c r="BY55" s="245"/>
      <c r="BZ55" s="245"/>
      <c r="CA55" s="245"/>
      <c r="CB55" s="245"/>
      <c r="CC55" s="245"/>
      <c r="CD55" s="245"/>
      <c r="CE55" s="245"/>
      <c r="CF55" s="245"/>
      <c r="CG55" s="245"/>
      <c r="CH55" s="245"/>
      <c r="CI55" s="245"/>
      <c r="CJ55" s="245"/>
      <c r="CK55" s="245"/>
      <c r="CL55" s="245"/>
      <c r="CM55" s="245"/>
      <c r="CN55" s="245"/>
      <c r="CO55" s="245"/>
      <c r="CP55" s="245"/>
      <c r="CQ55" s="245"/>
    </row>
    <row r="56" spans="2:95" s="234" customFormat="1" ht="27.75" customHeight="1">
      <c r="B56" s="226"/>
      <c r="C56" s="235"/>
      <c r="D56" s="226"/>
      <c r="E56" s="226"/>
      <c r="F56" s="229"/>
      <c r="G56" s="236"/>
      <c r="H56" s="235"/>
      <c r="I56" s="226"/>
      <c r="J56" s="229"/>
      <c r="K56" s="226"/>
      <c r="L56" s="229"/>
      <c r="M56" s="229"/>
      <c r="N56" s="229"/>
      <c r="O56" s="229"/>
      <c r="P56" s="226"/>
      <c r="Q56" s="226"/>
      <c r="R56" s="237"/>
      <c r="S56" s="237"/>
      <c r="T56" s="277"/>
      <c r="U56" s="227"/>
      <c r="V56" s="227"/>
      <c r="W56" s="226"/>
      <c r="X56" s="226"/>
      <c r="Y56" s="255"/>
      <c r="Z56" s="226"/>
      <c r="AA56" s="239"/>
      <c r="AB56" s="240"/>
      <c r="AC56" s="288"/>
      <c r="AD56" s="241"/>
      <c r="AE56" s="241"/>
      <c r="AF56" s="242"/>
      <c r="AG56" s="231"/>
      <c r="AH56" s="231"/>
      <c r="AI56" s="243"/>
      <c r="AJ56" s="226"/>
      <c r="AK56" s="231"/>
      <c r="AL56" s="241"/>
      <c r="AM56" s="242"/>
      <c r="AN56" s="241"/>
      <c r="AO56" s="242"/>
      <c r="AP56" s="241"/>
      <c r="AQ56" s="242"/>
      <c r="AR56" s="242"/>
      <c r="AS56" s="226"/>
      <c r="AT56" s="226"/>
      <c r="AU56" s="226"/>
      <c r="AV56" s="226"/>
      <c r="AW56" s="226"/>
      <c r="AX56" s="226"/>
      <c r="AY56" s="241"/>
      <c r="AZ56" s="226"/>
      <c r="BA56" s="434"/>
      <c r="BB56" s="244"/>
      <c r="BC56" s="266">
        <f t="shared" si="1"/>
        <v>0</v>
      </c>
      <c r="BD56" s="245"/>
      <c r="BE56" s="245"/>
      <c r="BF56" s="245"/>
      <c r="BG56" s="245"/>
      <c r="BH56" s="245"/>
      <c r="BI56" s="245"/>
      <c r="BJ56" s="245"/>
      <c r="BK56" s="245"/>
      <c r="BL56" s="245"/>
      <c r="BM56" s="245"/>
      <c r="BN56" s="245"/>
      <c r="BO56" s="245"/>
      <c r="BP56" s="245"/>
      <c r="BQ56" s="245"/>
      <c r="BR56" s="245"/>
      <c r="BS56" s="245"/>
      <c r="BT56" s="245"/>
      <c r="BU56" s="245"/>
      <c r="BV56" s="245"/>
      <c r="BW56" s="245"/>
      <c r="BX56" s="245"/>
      <c r="BY56" s="245"/>
      <c r="BZ56" s="245"/>
      <c r="CA56" s="245"/>
      <c r="CB56" s="245"/>
      <c r="CC56" s="245"/>
      <c r="CD56" s="245"/>
      <c r="CE56" s="245"/>
      <c r="CF56" s="245"/>
      <c r="CG56" s="245"/>
      <c r="CH56" s="245"/>
      <c r="CI56" s="245"/>
      <c r="CJ56" s="245"/>
      <c r="CK56" s="245"/>
      <c r="CL56" s="245"/>
      <c r="CM56" s="245"/>
      <c r="CN56" s="245"/>
      <c r="CO56" s="245"/>
      <c r="CP56" s="245"/>
      <c r="CQ56" s="245"/>
    </row>
    <row r="57" spans="2:95" s="234" customFormat="1" ht="27.75" customHeight="1">
      <c r="B57" s="226"/>
      <c r="C57" s="235"/>
      <c r="D57" s="226"/>
      <c r="E57" s="226"/>
      <c r="F57" s="229"/>
      <c r="G57" s="236"/>
      <c r="H57" s="235"/>
      <c r="I57" s="226"/>
      <c r="J57" s="229"/>
      <c r="K57" s="226"/>
      <c r="L57" s="229"/>
      <c r="M57" s="229"/>
      <c r="N57" s="229"/>
      <c r="O57" s="229"/>
      <c r="P57" s="226"/>
      <c r="Q57" s="226"/>
      <c r="R57" s="237"/>
      <c r="S57" s="237"/>
      <c r="T57" s="277"/>
      <c r="U57" s="227"/>
      <c r="V57" s="227"/>
      <c r="W57" s="226"/>
      <c r="X57" s="226"/>
      <c r="Y57" s="255"/>
      <c r="Z57" s="226"/>
      <c r="AA57" s="239"/>
      <c r="AB57" s="240"/>
      <c r="AC57" s="288"/>
      <c r="AD57" s="241"/>
      <c r="AE57" s="241"/>
      <c r="AF57" s="242"/>
      <c r="AG57" s="231"/>
      <c r="AH57" s="231"/>
      <c r="AI57" s="243"/>
      <c r="AJ57" s="226"/>
      <c r="AK57" s="231"/>
      <c r="AL57" s="241"/>
      <c r="AM57" s="242"/>
      <c r="AN57" s="241"/>
      <c r="AO57" s="242"/>
      <c r="AP57" s="241"/>
      <c r="AQ57" s="242"/>
      <c r="AR57" s="242"/>
      <c r="AS57" s="226"/>
      <c r="AT57" s="226"/>
      <c r="AU57" s="226"/>
      <c r="AV57" s="226"/>
      <c r="AW57" s="226"/>
      <c r="AX57" s="226"/>
      <c r="AY57" s="241"/>
      <c r="AZ57" s="226"/>
      <c r="BA57" s="434"/>
      <c r="BB57" s="244"/>
      <c r="BC57" s="266">
        <f t="shared" si="1"/>
        <v>0</v>
      </c>
      <c r="BD57" s="245"/>
      <c r="BE57" s="245"/>
      <c r="BF57" s="245"/>
      <c r="BG57" s="245"/>
      <c r="BH57" s="245"/>
      <c r="BI57" s="245"/>
      <c r="BJ57" s="245"/>
      <c r="BK57" s="245"/>
      <c r="BL57" s="245"/>
      <c r="BM57" s="245"/>
      <c r="BN57" s="245"/>
      <c r="BO57" s="245"/>
      <c r="BP57" s="245"/>
      <c r="BQ57" s="245"/>
      <c r="BR57" s="245"/>
      <c r="BS57" s="245"/>
      <c r="BT57" s="245"/>
      <c r="BU57" s="245"/>
      <c r="BV57" s="245"/>
      <c r="BW57" s="245"/>
      <c r="BX57" s="245"/>
      <c r="BY57" s="245"/>
      <c r="BZ57" s="245"/>
      <c r="CA57" s="245"/>
      <c r="CB57" s="245"/>
      <c r="CC57" s="245"/>
      <c r="CD57" s="245"/>
      <c r="CE57" s="245"/>
      <c r="CF57" s="245"/>
      <c r="CG57" s="245"/>
      <c r="CH57" s="245"/>
      <c r="CI57" s="245"/>
      <c r="CJ57" s="245"/>
      <c r="CK57" s="245"/>
      <c r="CL57" s="245"/>
      <c r="CM57" s="245"/>
      <c r="CN57" s="245"/>
      <c r="CO57" s="245"/>
      <c r="CP57" s="245"/>
      <c r="CQ57" s="245"/>
    </row>
    <row r="58" spans="2:95" s="234" customFormat="1" ht="27.75" customHeight="1">
      <c r="B58" s="226"/>
      <c r="C58" s="235"/>
      <c r="D58" s="226"/>
      <c r="E58" s="226"/>
      <c r="F58" s="229"/>
      <c r="G58" s="236"/>
      <c r="H58" s="235"/>
      <c r="I58" s="226"/>
      <c r="J58" s="229"/>
      <c r="K58" s="226"/>
      <c r="L58" s="229"/>
      <c r="M58" s="229"/>
      <c r="N58" s="229"/>
      <c r="O58" s="229"/>
      <c r="P58" s="226"/>
      <c r="Q58" s="226"/>
      <c r="R58" s="237"/>
      <c r="S58" s="237"/>
      <c r="T58" s="277"/>
      <c r="U58" s="227"/>
      <c r="V58" s="227"/>
      <c r="W58" s="226"/>
      <c r="X58" s="226"/>
      <c r="Y58" s="255"/>
      <c r="Z58" s="226"/>
      <c r="AA58" s="239"/>
      <c r="AB58" s="240"/>
      <c r="AC58" s="288"/>
      <c r="AD58" s="241"/>
      <c r="AE58" s="241"/>
      <c r="AF58" s="242"/>
      <c r="AG58" s="231"/>
      <c r="AH58" s="231"/>
      <c r="AI58" s="243"/>
      <c r="AJ58" s="226"/>
      <c r="AK58" s="231"/>
      <c r="AL58" s="241"/>
      <c r="AM58" s="242"/>
      <c r="AN58" s="241"/>
      <c r="AO58" s="242"/>
      <c r="AP58" s="241"/>
      <c r="AQ58" s="242"/>
      <c r="AR58" s="242"/>
      <c r="AS58" s="226"/>
      <c r="AT58" s="226"/>
      <c r="AU58" s="226"/>
      <c r="AV58" s="226"/>
      <c r="AW58" s="226"/>
      <c r="AX58" s="226"/>
      <c r="AY58" s="241"/>
      <c r="AZ58" s="226"/>
      <c r="BA58" s="434"/>
      <c r="BB58" s="244"/>
      <c r="BC58" s="266">
        <f t="shared" si="1"/>
        <v>0</v>
      </c>
      <c r="BD58" s="245"/>
      <c r="BE58" s="245"/>
      <c r="BF58" s="245"/>
      <c r="BG58" s="245"/>
      <c r="BH58" s="245"/>
      <c r="BI58" s="245"/>
      <c r="BJ58" s="245"/>
      <c r="BK58" s="245"/>
      <c r="BL58" s="245"/>
      <c r="BM58" s="245"/>
      <c r="BN58" s="245"/>
      <c r="BO58" s="245"/>
      <c r="BP58" s="245"/>
      <c r="BQ58" s="245"/>
      <c r="BR58" s="245"/>
      <c r="BS58" s="245"/>
      <c r="BT58" s="245"/>
      <c r="BU58" s="245"/>
      <c r="BV58" s="245"/>
      <c r="BW58" s="245"/>
      <c r="BX58" s="245"/>
      <c r="BY58" s="245"/>
      <c r="BZ58" s="245"/>
      <c r="CA58" s="245"/>
      <c r="CB58" s="245"/>
      <c r="CC58" s="245"/>
      <c r="CD58" s="245"/>
      <c r="CE58" s="245"/>
      <c r="CF58" s="245"/>
      <c r="CG58" s="245"/>
      <c r="CH58" s="245"/>
      <c r="CI58" s="245"/>
      <c r="CJ58" s="245"/>
      <c r="CK58" s="245"/>
      <c r="CL58" s="245"/>
      <c r="CM58" s="245"/>
      <c r="CN58" s="245"/>
      <c r="CO58" s="245"/>
      <c r="CP58" s="245"/>
      <c r="CQ58" s="245"/>
    </row>
    <row r="59" spans="2:95" s="234" customFormat="1" ht="27.75" customHeight="1">
      <c r="B59" s="226"/>
      <c r="C59" s="235"/>
      <c r="D59" s="226"/>
      <c r="E59" s="226"/>
      <c r="F59" s="229"/>
      <c r="G59" s="236"/>
      <c r="H59" s="235"/>
      <c r="I59" s="226"/>
      <c r="J59" s="229"/>
      <c r="K59" s="226"/>
      <c r="L59" s="229"/>
      <c r="M59" s="229"/>
      <c r="N59" s="229"/>
      <c r="O59" s="229"/>
      <c r="P59" s="226"/>
      <c r="Q59" s="226"/>
      <c r="R59" s="237"/>
      <c r="S59" s="237"/>
      <c r="T59" s="277"/>
      <c r="U59" s="227"/>
      <c r="V59" s="227"/>
      <c r="W59" s="226"/>
      <c r="X59" s="226"/>
      <c r="Y59" s="255"/>
      <c r="Z59" s="226"/>
      <c r="AA59" s="239"/>
      <c r="AB59" s="240"/>
      <c r="AC59" s="288"/>
      <c r="AD59" s="241"/>
      <c r="AE59" s="241"/>
      <c r="AF59" s="242"/>
      <c r="AG59" s="231"/>
      <c r="AH59" s="231"/>
      <c r="AI59" s="243"/>
      <c r="AJ59" s="226"/>
      <c r="AK59" s="231"/>
      <c r="AL59" s="241"/>
      <c r="AM59" s="242"/>
      <c r="AN59" s="241"/>
      <c r="AO59" s="242"/>
      <c r="AP59" s="241"/>
      <c r="AQ59" s="242"/>
      <c r="AR59" s="242"/>
      <c r="AS59" s="226"/>
      <c r="AT59" s="226"/>
      <c r="AU59" s="226"/>
      <c r="AV59" s="226"/>
      <c r="AW59" s="226"/>
      <c r="AX59" s="226"/>
      <c r="AY59" s="241"/>
      <c r="AZ59" s="226"/>
      <c r="BA59" s="434"/>
      <c r="BB59" s="244"/>
      <c r="BC59" s="266">
        <f t="shared" si="1"/>
        <v>0</v>
      </c>
      <c r="BD59" s="245"/>
      <c r="BE59" s="245"/>
      <c r="BF59" s="245"/>
      <c r="BG59" s="245"/>
      <c r="BH59" s="245"/>
      <c r="BI59" s="245"/>
      <c r="BJ59" s="245"/>
      <c r="BK59" s="245"/>
      <c r="BL59" s="245"/>
      <c r="BM59" s="245"/>
      <c r="BN59" s="245"/>
      <c r="BO59" s="245"/>
      <c r="BP59" s="245"/>
      <c r="BQ59" s="245"/>
      <c r="BR59" s="245"/>
      <c r="BS59" s="245"/>
      <c r="BT59" s="245"/>
      <c r="BU59" s="245"/>
      <c r="BV59" s="245"/>
      <c r="BW59" s="245"/>
      <c r="BX59" s="245"/>
      <c r="BY59" s="245"/>
      <c r="BZ59" s="245"/>
      <c r="CA59" s="245"/>
      <c r="CB59" s="245"/>
      <c r="CC59" s="245"/>
      <c r="CD59" s="245"/>
      <c r="CE59" s="245"/>
      <c r="CF59" s="245"/>
      <c r="CG59" s="245"/>
      <c r="CH59" s="245"/>
      <c r="CI59" s="245"/>
      <c r="CJ59" s="245"/>
      <c r="CK59" s="245"/>
      <c r="CL59" s="245"/>
      <c r="CM59" s="245"/>
      <c r="CN59" s="245"/>
      <c r="CO59" s="245"/>
      <c r="CP59" s="245"/>
      <c r="CQ59" s="245"/>
    </row>
    <row r="60" spans="2:95" s="234" customFormat="1" ht="27.75" customHeight="1">
      <c r="B60" s="226"/>
      <c r="C60" s="235"/>
      <c r="D60" s="226"/>
      <c r="E60" s="226"/>
      <c r="F60" s="229"/>
      <c r="G60" s="236"/>
      <c r="H60" s="235"/>
      <c r="I60" s="226"/>
      <c r="J60" s="229"/>
      <c r="K60" s="226"/>
      <c r="L60" s="229"/>
      <c r="M60" s="229"/>
      <c r="N60" s="229"/>
      <c r="O60" s="229"/>
      <c r="P60" s="226"/>
      <c r="Q60" s="226"/>
      <c r="R60" s="237"/>
      <c r="S60" s="237"/>
      <c r="T60" s="277"/>
      <c r="U60" s="227"/>
      <c r="V60" s="227"/>
      <c r="W60" s="226"/>
      <c r="X60" s="226"/>
      <c r="Y60" s="255"/>
      <c r="Z60" s="226"/>
      <c r="AA60" s="239"/>
      <c r="AB60" s="240"/>
      <c r="AC60" s="288"/>
      <c r="AD60" s="241"/>
      <c r="AE60" s="241"/>
      <c r="AF60" s="242"/>
      <c r="AG60" s="231"/>
      <c r="AH60" s="231"/>
      <c r="AI60" s="243"/>
      <c r="AJ60" s="226"/>
      <c r="AK60" s="231"/>
      <c r="AL60" s="241"/>
      <c r="AM60" s="242"/>
      <c r="AN60" s="241"/>
      <c r="AO60" s="242"/>
      <c r="AP60" s="241"/>
      <c r="AQ60" s="242"/>
      <c r="AR60" s="242"/>
      <c r="AS60" s="226"/>
      <c r="AT60" s="226"/>
      <c r="AU60" s="226"/>
      <c r="AV60" s="226"/>
      <c r="AW60" s="226"/>
      <c r="AX60" s="226"/>
      <c r="AY60" s="241"/>
      <c r="AZ60" s="226"/>
      <c r="BA60" s="434"/>
      <c r="BB60" s="244"/>
      <c r="BC60" s="266">
        <f t="shared" si="1"/>
        <v>0</v>
      </c>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row>
    <row r="61" spans="2:95" s="234" customFormat="1" ht="27.75" customHeight="1">
      <c r="B61" s="226"/>
      <c r="C61" s="235"/>
      <c r="D61" s="226"/>
      <c r="E61" s="226"/>
      <c r="F61" s="229"/>
      <c r="G61" s="236"/>
      <c r="H61" s="235"/>
      <c r="I61" s="226"/>
      <c r="J61" s="229"/>
      <c r="K61" s="226"/>
      <c r="L61" s="229"/>
      <c r="M61" s="229"/>
      <c r="N61" s="229"/>
      <c r="O61" s="229"/>
      <c r="P61" s="226"/>
      <c r="Q61" s="226"/>
      <c r="R61" s="237"/>
      <c r="S61" s="237"/>
      <c r="T61" s="277"/>
      <c r="U61" s="227"/>
      <c r="V61" s="227"/>
      <c r="W61" s="226"/>
      <c r="X61" s="226"/>
      <c r="Y61" s="255"/>
      <c r="Z61" s="226"/>
      <c r="AA61" s="239"/>
      <c r="AB61" s="240"/>
      <c r="AC61" s="288"/>
      <c r="AD61" s="241"/>
      <c r="AE61" s="241"/>
      <c r="AF61" s="242"/>
      <c r="AG61" s="231"/>
      <c r="AH61" s="231"/>
      <c r="AI61" s="243"/>
      <c r="AJ61" s="226"/>
      <c r="AK61" s="231"/>
      <c r="AL61" s="241"/>
      <c r="AM61" s="242"/>
      <c r="AN61" s="241"/>
      <c r="AO61" s="242"/>
      <c r="AP61" s="241"/>
      <c r="AQ61" s="242"/>
      <c r="AR61" s="242"/>
      <c r="AS61" s="226"/>
      <c r="AT61" s="226"/>
      <c r="AU61" s="226"/>
      <c r="AV61" s="226"/>
      <c r="AW61" s="226"/>
      <c r="AX61" s="226"/>
      <c r="AY61" s="241"/>
      <c r="AZ61" s="226"/>
      <c r="BA61" s="434"/>
      <c r="BB61" s="244"/>
      <c r="BC61" s="266">
        <f t="shared" si="1"/>
        <v>0</v>
      </c>
      <c r="BD61" s="245"/>
      <c r="BE61" s="245"/>
      <c r="BF61" s="245"/>
      <c r="BG61" s="245"/>
      <c r="BH61" s="245"/>
      <c r="BI61" s="245"/>
      <c r="BJ61" s="245"/>
      <c r="BK61" s="245"/>
      <c r="BL61" s="245"/>
      <c r="BM61" s="245"/>
      <c r="BN61" s="245"/>
      <c r="BO61" s="245"/>
      <c r="BP61" s="245"/>
      <c r="BQ61" s="245"/>
      <c r="BR61" s="245"/>
      <c r="BS61" s="245"/>
      <c r="BT61" s="245"/>
      <c r="BU61" s="245"/>
      <c r="BV61" s="245"/>
      <c r="BW61" s="245"/>
      <c r="BX61" s="245"/>
      <c r="BY61" s="245"/>
      <c r="BZ61" s="245"/>
      <c r="CA61" s="245"/>
      <c r="CB61" s="245"/>
      <c r="CC61" s="245"/>
      <c r="CD61" s="245"/>
      <c r="CE61" s="245"/>
      <c r="CF61" s="245"/>
      <c r="CG61" s="245"/>
      <c r="CH61" s="245"/>
      <c r="CI61" s="245"/>
      <c r="CJ61" s="245"/>
      <c r="CK61" s="245"/>
      <c r="CL61" s="245"/>
      <c r="CM61" s="245"/>
      <c r="CN61" s="245"/>
      <c r="CO61" s="245"/>
      <c r="CP61" s="245"/>
      <c r="CQ61" s="245"/>
    </row>
    <row r="62" spans="2:95" s="234" customFormat="1" ht="27.75" customHeight="1">
      <c r="B62" s="226"/>
      <c r="C62" s="235"/>
      <c r="D62" s="226"/>
      <c r="E62" s="226"/>
      <c r="F62" s="229"/>
      <c r="G62" s="236"/>
      <c r="H62" s="235"/>
      <c r="I62" s="226"/>
      <c r="J62" s="229"/>
      <c r="K62" s="226"/>
      <c r="L62" s="229"/>
      <c r="M62" s="229"/>
      <c r="N62" s="229"/>
      <c r="O62" s="229"/>
      <c r="P62" s="226"/>
      <c r="Q62" s="226"/>
      <c r="R62" s="237"/>
      <c r="S62" s="237"/>
      <c r="T62" s="277"/>
      <c r="U62" s="227"/>
      <c r="V62" s="227"/>
      <c r="W62" s="226"/>
      <c r="X62" s="226"/>
      <c r="Y62" s="255"/>
      <c r="Z62" s="226"/>
      <c r="AA62" s="239"/>
      <c r="AB62" s="240"/>
      <c r="AC62" s="288"/>
      <c r="AD62" s="241"/>
      <c r="AE62" s="241"/>
      <c r="AF62" s="242"/>
      <c r="AG62" s="231"/>
      <c r="AH62" s="231"/>
      <c r="AI62" s="243"/>
      <c r="AJ62" s="226"/>
      <c r="AK62" s="231"/>
      <c r="AL62" s="241"/>
      <c r="AM62" s="242"/>
      <c r="AN62" s="241"/>
      <c r="AO62" s="242"/>
      <c r="AP62" s="241"/>
      <c r="AQ62" s="242"/>
      <c r="AR62" s="242"/>
      <c r="AS62" s="226"/>
      <c r="AT62" s="226"/>
      <c r="AU62" s="226"/>
      <c r="AV62" s="226"/>
      <c r="AW62" s="226"/>
      <c r="AX62" s="226"/>
      <c r="AY62" s="241"/>
      <c r="AZ62" s="226"/>
      <c r="BA62" s="434"/>
      <c r="BB62" s="244"/>
      <c r="BC62" s="266">
        <f t="shared" si="1"/>
        <v>0</v>
      </c>
      <c r="BD62" s="245"/>
      <c r="BE62" s="245"/>
      <c r="BF62" s="245"/>
      <c r="BG62" s="245"/>
      <c r="BH62" s="245"/>
      <c r="BI62" s="245"/>
      <c r="BJ62" s="245"/>
      <c r="BK62" s="245"/>
      <c r="BL62" s="245"/>
      <c r="BM62" s="245"/>
      <c r="BN62" s="245"/>
      <c r="BO62" s="245"/>
      <c r="BP62" s="245"/>
      <c r="BQ62" s="245"/>
      <c r="BR62" s="245"/>
      <c r="BS62" s="245"/>
      <c r="BT62" s="245"/>
      <c r="BU62" s="245"/>
      <c r="BV62" s="245"/>
      <c r="BW62" s="245"/>
      <c r="BX62" s="245"/>
      <c r="BY62" s="245"/>
      <c r="BZ62" s="245"/>
      <c r="CA62" s="245"/>
      <c r="CB62" s="245"/>
      <c r="CC62" s="245"/>
      <c r="CD62" s="245"/>
      <c r="CE62" s="245"/>
      <c r="CF62" s="245"/>
      <c r="CG62" s="245"/>
      <c r="CH62" s="245"/>
      <c r="CI62" s="245"/>
      <c r="CJ62" s="245"/>
      <c r="CK62" s="245"/>
      <c r="CL62" s="245"/>
      <c r="CM62" s="245"/>
      <c r="CN62" s="245"/>
      <c r="CO62" s="245"/>
      <c r="CP62" s="245"/>
      <c r="CQ62" s="245"/>
    </row>
    <row r="63" spans="2:95" s="234" customFormat="1" ht="27.75" customHeight="1">
      <c r="B63" s="226"/>
      <c r="C63" s="235"/>
      <c r="D63" s="226"/>
      <c r="E63" s="226"/>
      <c r="F63" s="229"/>
      <c r="G63" s="236"/>
      <c r="H63" s="235"/>
      <c r="I63" s="226"/>
      <c r="J63" s="229"/>
      <c r="K63" s="226"/>
      <c r="L63" s="229"/>
      <c r="M63" s="229"/>
      <c r="N63" s="229"/>
      <c r="O63" s="229"/>
      <c r="P63" s="226"/>
      <c r="Q63" s="226"/>
      <c r="R63" s="237"/>
      <c r="S63" s="237"/>
      <c r="T63" s="277"/>
      <c r="U63" s="227"/>
      <c r="V63" s="227"/>
      <c r="W63" s="226"/>
      <c r="X63" s="226"/>
      <c r="Y63" s="255"/>
      <c r="Z63" s="226"/>
      <c r="AA63" s="239"/>
      <c r="AB63" s="240"/>
      <c r="AC63" s="288"/>
      <c r="AD63" s="241"/>
      <c r="AE63" s="241"/>
      <c r="AF63" s="242"/>
      <c r="AG63" s="231"/>
      <c r="AH63" s="231"/>
      <c r="AI63" s="243"/>
      <c r="AJ63" s="226"/>
      <c r="AK63" s="231"/>
      <c r="AL63" s="241"/>
      <c r="AM63" s="242"/>
      <c r="AN63" s="241"/>
      <c r="AO63" s="242"/>
      <c r="AP63" s="241"/>
      <c r="AQ63" s="242"/>
      <c r="AR63" s="242"/>
      <c r="AS63" s="226"/>
      <c r="AT63" s="226"/>
      <c r="AU63" s="226"/>
      <c r="AV63" s="226"/>
      <c r="AW63" s="226"/>
      <c r="AX63" s="226"/>
      <c r="AY63" s="241"/>
      <c r="AZ63" s="226"/>
      <c r="BA63" s="434"/>
      <c r="BB63" s="244"/>
      <c r="BC63" s="266">
        <f t="shared" si="1"/>
        <v>0</v>
      </c>
      <c r="BD63" s="245"/>
      <c r="BE63" s="245"/>
      <c r="BF63" s="245"/>
      <c r="BG63" s="245"/>
      <c r="BH63" s="245"/>
      <c r="BI63" s="245"/>
      <c r="BJ63" s="245"/>
      <c r="BK63" s="245"/>
      <c r="BL63" s="245"/>
      <c r="BM63" s="245"/>
      <c r="BN63" s="245"/>
      <c r="BO63" s="245"/>
      <c r="BP63" s="245"/>
      <c r="BQ63" s="245"/>
      <c r="BR63" s="245"/>
      <c r="BS63" s="245"/>
      <c r="BT63" s="245"/>
      <c r="BU63" s="245"/>
      <c r="BV63" s="245"/>
      <c r="BW63" s="245"/>
      <c r="BX63" s="245"/>
      <c r="BY63" s="245"/>
      <c r="BZ63" s="245"/>
      <c r="CA63" s="245"/>
      <c r="CB63" s="245"/>
      <c r="CC63" s="245"/>
      <c r="CD63" s="245"/>
      <c r="CE63" s="245"/>
      <c r="CF63" s="245"/>
      <c r="CG63" s="245"/>
      <c r="CH63" s="245"/>
      <c r="CI63" s="245"/>
      <c r="CJ63" s="245"/>
      <c r="CK63" s="245"/>
      <c r="CL63" s="245"/>
      <c r="CM63" s="245"/>
      <c r="CN63" s="245"/>
      <c r="CO63" s="245"/>
      <c r="CP63" s="245"/>
      <c r="CQ63" s="245"/>
    </row>
    <row r="64" spans="2:95" s="234" customFormat="1" ht="27.75" customHeight="1">
      <c r="B64" s="226"/>
      <c r="C64" s="235"/>
      <c r="D64" s="226"/>
      <c r="E64" s="226"/>
      <c r="F64" s="229"/>
      <c r="G64" s="236"/>
      <c r="H64" s="235"/>
      <c r="I64" s="226"/>
      <c r="J64" s="229"/>
      <c r="K64" s="226"/>
      <c r="L64" s="229"/>
      <c r="M64" s="229"/>
      <c r="N64" s="229"/>
      <c r="O64" s="229"/>
      <c r="P64" s="226"/>
      <c r="Q64" s="226"/>
      <c r="R64" s="237"/>
      <c r="S64" s="237"/>
      <c r="T64" s="277"/>
      <c r="U64" s="227"/>
      <c r="V64" s="227"/>
      <c r="W64" s="226"/>
      <c r="X64" s="226"/>
      <c r="Y64" s="255"/>
      <c r="Z64" s="226"/>
      <c r="AA64" s="239"/>
      <c r="AB64" s="240"/>
      <c r="AC64" s="288"/>
      <c r="AD64" s="241"/>
      <c r="AE64" s="241"/>
      <c r="AF64" s="242"/>
      <c r="AG64" s="231"/>
      <c r="AH64" s="231"/>
      <c r="AI64" s="243"/>
      <c r="AJ64" s="226"/>
      <c r="AK64" s="231"/>
      <c r="AL64" s="241"/>
      <c r="AM64" s="242"/>
      <c r="AN64" s="241"/>
      <c r="AO64" s="242"/>
      <c r="AP64" s="241"/>
      <c r="AQ64" s="242"/>
      <c r="AR64" s="242"/>
      <c r="AS64" s="226"/>
      <c r="AT64" s="226"/>
      <c r="AU64" s="226"/>
      <c r="AV64" s="226"/>
      <c r="AW64" s="226"/>
      <c r="AX64" s="226"/>
      <c r="AY64" s="241"/>
      <c r="AZ64" s="226"/>
      <c r="BA64" s="434"/>
      <c r="BB64" s="244"/>
      <c r="BC64" s="266">
        <f t="shared" si="1"/>
        <v>0</v>
      </c>
      <c r="BD64" s="245"/>
      <c r="BE64" s="245"/>
      <c r="BF64" s="245"/>
      <c r="BG64" s="245"/>
      <c r="BH64" s="245"/>
      <c r="BI64" s="245"/>
      <c r="BJ64" s="245"/>
      <c r="BK64" s="245"/>
      <c r="BL64" s="245"/>
      <c r="BM64" s="245"/>
      <c r="BN64" s="245"/>
      <c r="BO64" s="245"/>
      <c r="BP64" s="245"/>
      <c r="BQ64" s="245"/>
      <c r="BR64" s="245"/>
      <c r="BS64" s="245"/>
      <c r="BT64" s="245"/>
      <c r="BU64" s="245"/>
      <c r="BV64" s="245"/>
      <c r="BW64" s="245"/>
      <c r="BX64" s="245"/>
      <c r="BY64" s="245"/>
      <c r="BZ64" s="245"/>
      <c r="CA64" s="245"/>
      <c r="CB64" s="245"/>
      <c r="CC64" s="245"/>
      <c r="CD64" s="245"/>
      <c r="CE64" s="245"/>
      <c r="CF64" s="245"/>
      <c r="CG64" s="245"/>
      <c r="CH64" s="245"/>
      <c r="CI64" s="245"/>
      <c r="CJ64" s="245"/>
      <c r="CK64" s="245"/>
      <c r="CL64" s="245"/>
      <c r="CM64" s="245"/>
      <c r="CN64" s="245"/>
      <c r="CO64" s="245"/>
      <c r="CP64" s="245"/>
      <c r="CQ64" s="245"/>
    </row>
    <row r="65" spans="2:95" s="234" customFormat="1" ht="27.75" customHeight="1">
      <c r="B65" s="226"/>
      <c r="C65" s="235"/>
      <c r="D65" s="226"/>
      <c r="E65" s="226"/>
      <c r="F65" s="229"/>
      <c r="G65" s="236"/>
      <c r="H65" s="235"/>
      <c r="I65" s="226"/>
      <c r="J65" s="229"/>
      <c r="K65" s="226"/>
      <c r="L65" s="229"/>
      <c r="M65" s="229"/>
      <c r="N65" s="229"/>
      <c r="O65" s="229"/>
      <c r="P65" s="226"/>
      <c r="Q65" s="226"/>
      <c r="R65" s="237"/>
      <c r="S65" s="237"/>
      <c r="T65" s="277"/>
      <c r="U65" s="227"/>
      <c r="V65" s="227"/>
      <c r="W65" s="226"/>
      <c r="X65" s="226"/>
      <c r="Y65" s="255"/>
      <c r="Z65" s="226"/>
      <c r="AA65" s="239"/>
      <c r="AB65" s="240"/>
      <c r="AC65" s="288"/>
      <c r="AD65" s="241"/>
      <c r="AE65" s="241"/>
      <c r="AF65" s="242"/>
      <c r="AG65" s="231"/>
      <c r="AH65" s="231"/>
      <c r="AI65" s="243"/>
      <c r="AJ65" s="226"/>
      <c r="AK65" s="231"/>
      <c r="AL65" s="241"/>
      <c r="AM65" s="242"/>
      <c r="AN65" s="241"/>
      <c r="AO65" s="242"/>
      <c r="AP65" s="241"/>
      <c r="AQ65" s="242"/>
      <c r="AR65" s="242"/>
      <c r="AS65" s="226"/>
      <c r="AT65" s="226"/>
      <c r="AU65" s="226"/>
      <c r="AV65" s="226"/>
      <c r="AW65" s="226"/>
      <c r="AX65" s="226"/>
      <c r="AY65" s="241"/>
      <c r="AZ65" s="226"/>
      <c r="BA65" s="434"/>
      <c r="BB65" s="244"/>
      <c r="BC65" s="266">
        <f t="shared" si="1"/>
        <v>0</v>
      </c>
      <c r="BD65" s="245"/>
      <c r="BE65" s="245"/>
      <c r="BF65" s="245"/>
      <c r="BG65" s="245"/>
      <c r="BH65" s="245"/>
      <c r="BI65" s="245"/>
      <c r="BJ65" s="245"/>
      <c r="BK65" s="245"/>
      <c r="BL65" s="245"/>
      <c r="BM65" s="245"/>
      <c r="BN65" s="245"/>
      <c r="BO65" s="245"/>
      <c r="BP65" s="245"/>
      <c r="BQ65" s="245"/>
      <c r="BR65" s="245"/>
      <c r="BS65" s="245"/>
      <c r="BT65" s="245"/>
      <c r="BU65" s="245"/>
      <c r="BV65" s="245"/>
      <c r="BW65" s="245"/>
      <c r="BX65" s="245"/>
      <c r="BY65" s="245"/>
      <c r="BZ65" s="245"/>
      <c r="CA65" s="245"/>
      <c r="CB65" s="245"/>
      <c r="CC65" s="245"/>
      <c r="CD65" s="245"/>
      <c r="CE65" s="245"/>
      <c r="CF65" s="245"/>
      <c r="CG65" s="245"/>
      <c r="CH65" s="245"/>
      <c r="CI65" s="245"/>
      <c r="CJ65" s="245"/>
      <c r="CK65" s="245"/>
      <c r="CL65" s="245"/>
      <c r="CM65" s="245"/>
      <c r="CN65" s="245"/>
      <c r="CO65" s="245"/>
      <c r="CP65" s="245"/>
      <c r="CQ65" s="245"/>
    </row>
    <row r="66" spans="2:95" s="234" customFormat="1" ht="27.75" customHeight="1">
      <c r="B66" s="226"/>
      <c r="C66" s="235"/>
      <c r="D66" s="226"/>
      <c r="E66" s="226"/>
      <c r="F66" s="229"/>
      <c r="G66" s="236"/>
      <c r="H66" s="235"/>
      <c r="I66" s="226"/>
      <c r="J66" s="229"/>
      <c r="K66" s="226"/>
      <c r="L66" s="229"/>
      <c r="M66" s="229"/>
      <c r="N66" s="229"/>
      <c r="O66" s="229"/>
      <c r="P66" s="226"/>
      <c r="Q66" s="226"/>
      <c r="R66" s="237"/>
      <c r="S66" s="237"/>
      <c r="T66" s="277"/>
      <c r="U66" s="227"/>
      <c r="V66" s="227"/>
      <c r="W66" s="226"/>
      <c r="X66" s="226"/>
      <c r="Y66" s="255"/>
      <c r="Z66" s="226"/>
      <c r="AA66" s="239"/>
      <c r="AB66" s="240"/>
      <c r="AC66" s="288"/>
      <c r="AD66" s="241"/>
      <c r="AE66" s="241"/>
      <c r="AF66" s="242"/>
      <c r="AG66" s="231"/>
      <c r="AH66" s="231"/>
      <c r="AI66" s="243"/>
      <c r="AJ66" s="226"/>
      <c r="AK66" s="231"/>
      <c r="AL66" s="241"/>
      <c r="AM66" s="242"/>
      <c r="AN66" s="241"/>
      <c r="AO66" s="242"/>
      <c r="AP66" s="241"/>
      <c r="AQ66" s="242"/>
      <c r="AR66" s="242"/>
      <c r="AS66" s="226"/>
      <c r="AT66" s="226"/>
      <c r="AU66" s="226"/>
      <c r="AV66" s="226"/>
      <c r="AW66" s="226"/>
      <c r="AX66" s="226"/>
      <c r="AY66" s="241"/>
      <c r="AZ66" s="226"/>
      <c r="BA66" s="434"/>
      <c r="BB66" s="244"/>
      <c r="BC66" s="266">
        <f t="shared" si="1"/>
        <v>0</v>
      </c>
      <c r="BD66" s="245"/>
      <c r="BE66" s="245"/>
      <c r="BF66" s="245"/>
      <c r="BG66" s="245"/>
      <c r="BH66" s="245"/>
      <c r="BI66" s="245"/>
      <c r="BJ66" s="245"/>
      <c r="BK66" s="245"/>
      <c r="BL66" s="245"/>
      <c r="BM66" s="245"/>
      <c r="BN66" s="245"/>
      <c r="BO66" s="245"/>
      <c r="BP66" s="245"/>
      <c r="BQ66" s="245"/>
      <c r="BR66" s="245"/>
      <c r="BS66" s="245"/>
      <c r="BT66" s="245"/>
      <c r="BU66" s="245"/>
      <c r="BV66" s="245"/>
      <c r="BW66" s="245"/>
      <c r="BX66" s="245"/>
      <c r="BY66" s="245"/>
      <c r="BZ66" s="245"/>
      <c r="CA66" s="245"/>
      <c r="CB66" s="245"/>
      <c r="CC66" s="245"/>
      <c r="CD66" s="245"/>
      <c r="CE66" s="245"/>
      <c r="CF66" s="245"/>
      <c r="CG66" s="245"/>
      <c r="CH66" s="245"/>
      <c r="CI66" s="245"/>
      <c r="CJ66" s="245"/>
      <c r="CK66" s="245"/>
      <c r="CL66" s="245"/>
      <c r="CM66" s="245"/>
      <c r="CN66" s="245"/>
      <c r="CO66" s="245"/>
      <c r="CP66" s="245"/>
      <c r="CQ66" s="245"/>
    </row>
    <row r="67" spans="2:95" s="234" customFormat="1" ht="27.75" customHeight="1">
      <c r="B67" s="226"/>
      <c r="C67" s="235"/>
      <c r="D67" s="226"/>
      <c r="E67" s="226"/>
      <c r="F67" s="229"/>
      <c r="G67" s="236"/>
      <c r="H67" s="235"/>
      <c r="I67" s="226"/>
      <c r="J67" s="229"/>
      <c r="K67" s="226"/>
      <c r="L67" s="229"/>
      <c r="M67" s="229"/>
      <c r="N67" s="229"/>
      <c r="O67" s="229"/>
      <c r="P67" s="226"/>
      <c r="Q67" s="226"/>
      <c r="R67" s="237"/>
      <c r="S67" s="237"/>
      <c r="T67" s="277"/>
      <c r="U67" s="227"/>
      <c r="V67" s="227"/>
      <c r="W67" s="226"/>
      <c r="X67" s="226"/>
      <c r="Y67" s="255"/>
      <c r="Z67" s="226"/>
      <c r="AA67" s="239"/>
      <c r="AB67" s="240"/>
      <c r="AC67" s="288"/>
      <c r="AD67" s="241"/>
      <c r="AE67" s="241"/>
      <c r="AF67" s="242"/>
      <c r="AG67" s="231"/>
      <c r="AH67" s="231"/>
      <c r="AI67" s="243"/>
      <c r="AJ67" s="226"/>
      <c r="AK67" s="231"/>
      <c r="AL67" s="241"/>
      <c r="AM67" s="242"/>
      <c r="AN67" s="241"/>
      <c r="AO67" s="242"/>
      <c r="AP67" s="241"/>
      <c r="AQ67" s="242"/>
      <c r="AR67" s="242"/>
      <c r="AS67" s="226"/>
      <c r="AT67" s="226"/>
      <c r="AU67" s="226"/>
      <c r="AV67" s="226"/>
      <c r="AW67" s="226"/>
      <c r="AX67" s="226"/>
      <c r="AY67" s="241"/>
      <c r="AZ67" s="226"/>
      <c r="BA67" s="434"/>
      <c r="BB67" s="244"/>
      <c r="BC67" s="266">
        <f t="shared" si="1"/>
        <v>0</v>
      </c>
      <c r="BD67" s="245"/>
      <c r="BE67" s="245"/>
      <c r="BF67" s="245"/>
      <c r="BG67" s="245"/>
      <c r="BH67" s="245"/>
      <c r="BI67" s="245"/>
      <c r="BJ67" s="245"/>
      <c r="BK67" s="245"/>
      <c r="BL67" s="245"/>
      <c r="BM67" s="245"/>
      <c r="BN67" s="245"/>
      <c r="BO67" s="245"/>
      <c r="BP67" s="245"/>
      <c r="BQ67" s="245"/>
      <c r="BR67" s="245"/>
      <c r="BS67" s="245"/>
      <c r="BT67" s="245"/>
      <c r="BU67" s="245"/>
      <c r="BV67" s="245"/>
      <c r="BW67" s="245"/>
      <c r="BX67" s="245"/>
      <c r="BY67" s="245"/>
      <c r="BZ67" s="245"/>
      <c r="CA67" s="245"/>
      <c r="CB67" s="245"/>
      <c r="CC67" s="245"/>
      <c r="CD67" s="245"/>
      <c r="CE67" s="245"/>
      <c r="CF67" s="245"/>
      <c r="CG67" s="245"/>
      <c r="CH67" s="245"/>
      <c r="CI67" s="245"/>
      <c r="CJ67" s="245"/>
      <c r="CK67" s="245"/>
      <c r="CL67" s="245"/>
      <c r="CM67" s="245"/>
      <c r="CN67" s="245"/>
      <c r="CO67" s="245"/>
      <c r="CP67" s="245"/>
      <c r="CQ67" s="245"/>
    </row>
    <row r="68" spans="2:95" s="234" customFormat="1" ht="27.75" customHeight="1">
      <c r="B68" s="226"/>
      <c r="C68" s="235"/>
      <c r="D68" s="226"/>
      <c r="E68" s="226"/>
      <c r="F68" s="229"/>
      <c r="G68" s="236"/>
      <c r="H68" s="235"/>
      <c r="I68" s="226"/>
      <c r="J68" s="229"/>
      <c r="K68" s="226"/>
      <c r="L68" s="229"/>
      <c r="M68" s="229"/>
      <c r="N68" s="229"/>
      <c r="O68" s="229"/>
      <c r="P68" s="226"/>
      <c r="Q68" s="226"/>
      <c r="R68" s="237"/>
      <c r="S68" s="237"/>
      <c r="T68" s="277"/>
      <c r="U68" s="227"/>
      <c r="V68" s="227"/>
      <c r="W68" s="226"/>
      <c r="X68" s="226"/>
      <c r="Y68" s="255"/>
      <c r="Z68" s="226"/>
      <c r="AA68" s="239"/>
      <c r="AB68" s="240"/>
      <c r="AC68" s="288"/>
      <c r="AD68" s="241"/>
      <c r="AE68" s="241"/>
      <c r="AF68" s="242"/>
      <c r="AG68" s="231"/>
      <c r="AH68" s="231"/>
      <c r="AI68" s="243"/>
      <c r="AJ68" s="226"/>
      <c r="AK68" s="231"/>
      <c r="AL68" s="241"/>
      <c r="AM68" s="242"/>
      <c r="AN68" s="241"/>
      <c r="AO68" s="242"/>
      <c r="AP68" s="241"/>
      <c r="AQ68" s="242"/>
      <c r="AR68" s="242"/>
      <c r="AS68" s="226"/>
      <c r="AT68" s="226"/>
      <c r="AU68" s="226"/>
      <c r="AV68" s="226"/>
      <c r="AW68" s="226"/>
      <c r="AX68" s="226"/>
      <c r="AY68" s="241"/>
      <c r="AZ68" s="226"/>
      <c r="BA68" s="434"/>
      <c r="BB68" s="244"/>
      <c r="BC68" s="266">
        <f t="shared" si="1"/>
        <v>0</v>
      </c>
      <c r="BD68" s="245"/>
      <c r="BE68" s="245"/>
      <c r="BF68" s="245"/>
      <c r="BG68" s="245"/>
      <c r="BH68" s="245"/>
      <c r="BI68" s="245"/>
      <c r="BJ68" s="245"/>
      <c r="BK68" s="245"/>
      <c r="BL68" s="245"/>
      <c r="BM68" s="245"/>
      <c r="BN68" s="245"/>
      <c r="BO68" s="245"/>
      <c r="BP68" s="245"/>
      <c r="BQ68" s="245"/>
      <c r="BR68" s="245"/>
      <c r="BS68" s="245"/>
      <c r="BT68" s="245"/>
      <c r="BU68" s="245"/>
      <c r="BV68" s="245"/>
      <c r="BW68" s="245"/>
      <c r="BX68" s="245"/>
      <c r="BY68" s="245"/>
      <c r="BZ68" s="245"/>
      <c r="CA68" s="245"/>
      <c r="CB68" s="245"/>
      <c r="CC68" s="245"/>
      <c r="CD68" s="245"/>
      <c r="CE68" s="245"/>
      <c r="CF68" s="245"/>
      <c r="CG68" s="245"/>
      <c r="CH68" s="245"/>
      <c r="CI68" s="245"/>
      <c r="CJ68" s="245"/>
      <c r="CK68" s="245"/>
      <c r="CL68" s="245"/>
      <c r="CM68" s="245"/>
      <c r="CN68" s="245"/>
      <c r="CO68" s="245"/>
      <c r="CP68" s="245"/>
      <c r="CQ68" s="245"/>
    </row>
    <row r="69" spans="2:95" s="234" customFormat="1" ht="27.75" customHeight="1">
      <c r="B69" s="226"/>
      <c r="C69" s="235"/>
      <c r="D69" s="226"/>
      <c r="E69" s="226"/>
      <c r="F69" s="229"/>
      <c r="G69" s="236"/>
      <c r="H69" s="235"/>
      <c r="I69" s="226"/>
      <c r="J69" s="229"/>
      <c r="K69" s="226"/>
      <c r="L69" s="229"/>
      <c r="M69" s="229"/>
      <c r="N69" s="229"/>
      <c r="O69" s="229"/>
      <c r="P69" s="226"/>
      <c r="Q69" s="226"/>
      <c r="R69" s="237"/>
      <c r="S69" s="237"/>
      <c r="T69" s="277"/>
      <c r="U69" s="227"/>
      <c r="V69" s="227"/>
      <c r="W69" s="226"/>
      <c r="X69" s="226"/>
      <c r="Y69" s="255"/>
      <c r="Z69" s="226"/>
      <c r="AA69" s="239"/>
      <c r="AB69" s="240"/>
      <c r="AC69" s="288"/>
      <c r="AD69" s="241"/>
      <c r="AE69" s="241"/>
      <c r="AF69" s="242"/>
      <c r="AG69" s="231"/>
      <c r="AH69" s="231"/>
      <c r="AI69" s="243"/>
      <c r="AJ69" s="226"/>
      <c r="AK69" s="231"/>
      <c r="AL69" s="241"/>
      <c r="AM69" s="242"/>
      <c r="AN69" s="241"/>
      <c r="AO69" s="242"/>
      <c r="AP69" s="241"/>
      <c r="AQ69" s="242"/>
      <c r="AR69" s="242"/>
      <c r="AS69" s="226"/>
      <c r="AT69" s="226"/>
      <c r="AU69" s="226"/>
      <c r="AV69" s="226"/>
      <c r="AW69" s="226"/>
      <c r="AX69" s="226"/>
      <c r="AY69" s="241"/>
      <c r="AZ69" s="226"/>
      <c r="BA69" s="434"/>
      <c r="BB69" s="244"/>
      <c r="BC69" s="266">
        <f t="shared" si="1"/>
        <v>0</v>
      </c>
      <c r="BD69" s="245"/>
      <c r="BE69" s="245"/>
      <c r="BF69" s="245"/>
      <c r="BG69" s="245"/>
      <c r="BH69" s="245"/>
      <c r="BI69" s="245"/>
      <c r="BJ69" s="245"/>
      <c r="BK69" s="245"/>
      <c r="BL69" s="245"/>
      <c r="BM69" s="245"/>
      <c r="BN69" s="245"/>
      <c r="BO69" s="245"/>
      <c r="BP69" s="245"/>
      <c r="BQ69" s="245"/>
      <c r="BR69" s="245"/>
      <c r="BS69" s="245"/>
      <c r="BT69" s="245"/>
      <c r="BU69" s="245"/>
      <c r="BV69" s="245"/>
      <c r="BW69" s="245"/>
      <c r="BX69" s="245"/>
      <c r="BY69" s="245"/>
      <c r="BZ69" s="245"/>
      <c r="CA69" s="245"/>
      <c r="CB69" s="245"/>
      <c r="CC69" s="245"/>
      <c r="CD69" s="245"/>
      <c r="CE69" s="245"/>
      <c r="CF69" s="245"/>
      <c r="CG69" s="245"/>
      <c r="CH69" s="245"/>
      <c r="CI69" s="245"/>
      <c r="CJ69" s="245"/>
      <c r="CK69" s="245"/>
      <c r="CL69" s="245"/>
      <c r="CM69" s="245"/>
      <c r="CN69" s="245"/>
      <c r="CO69" s="245"/>
      <c r="CP69" s="245"/>
      <c r="CQ69" s="245"/>
    </row>
    <row r="70" spans="2:95" s="234" customFormat="1" ht="27.75" customHeight="1">
      <c r="B70" s="226"/>
      <c r="C70" s="235"/>
      <c r="D70" s="226"/>
      <c r="E70" s="226"/>
      <c r="F70" s="229"/>
      <c r="G70" s="236"/>
      <c r="H70" s="235"/>
      <c r="I70" s="226"/>
      <c r="J70" s="229"/>
      <c r="K70" s="226"/>
      <c r="L70" s="229"/>
      <c r="M70" s="229"/>
      <c r="N70" s="229"/>
      <c r="O70" s="229"/>
      <c r="P70" s="226"/>
      <c r="Q70" s="226"/>
      <c r="R70" s="237"/>
      <c r="S70" s="237"/>
      <c r="T70" s="277"/>
      <c r="U70" s="227"/>
      <c r="V70" s="227"/>
      <c r="W70" s="226"/>
      <c r="X70" s="226"/>
      <c r="Y70" s="255"/>
      <c r="Z70" s="226"/>
      <c r="AA70" s="239"/>
      <c r="AB70" s="240"/>
      <c r="AC70" s="288"/>
      <c r="AD70" s="241"/>
      <c r="AE70" s="241"/>
      <c r="AF70" s="242"/>
      <c r="AG70" s="231"/>
      <c r="AH70" s="231"/>
      <c r="AI70" s="243"/>
      <c r="AJ70" s="226"/>
      <c r="AK70" s="231"/>
      <c r="AL70" s="241"/>
      <c r="AM70" s="242"/>
      <c r="AN70" s="241"/>
      <c r="AO70" s="242"/>
      <c r="AP70" s="241"/>
      <c r="AQ70" s="242"/>
      <c r="AR70" s="242"/>
      <c r="AS70" s="226"/>
      <c r="AT70" s="226"/>
      <c r="AU70" s="226"/>
      <c r="AV70" s="226"/>
      <c r="AW70" s="226"/>
      <c r="AX70" s="226"/>
      <c r="AY70" s="241"/>
      <c r="AZ70" s="226"/>
      <c r="BA70" s="434"/>
      <c r="BB70" s="244"/>
      <c r="BC70" s="266">
        <f t="shared" si="1"/>
        <v>0</v>
      </c>
      <c r="BD70" s="245"/>
      <c r="BE70" s="245"/>
      <c r="BF70" s="245"/>
      <c r="BG70" s="245"/>
      <c r="BH70" s="245"/>
      <c r="BI70" s="245"/>
      <c r="BJ70" s="245"/>
      <c r="BK70" s="245"/>
      <c r="BL70" s="245"/>
      <c r="BM70" s="245"/>
      <c r="BN70" s="245"/>
      <c r="BO70" s="245"/>
      <c r="BP70" s="245"/>
      <c r="BQ70" s="245"/>
      <c r="BR70" s="245"/>
      <c r="BS70" s="245"/>
      <c r="BT70" s="245"/>
      <c r="BU70" s="245"/>
      <c r="BV70" s="245"/>
      <c r="BW70" s="245"/>
      <c r="BX70" s="245"/>
      <c r="BY70" s="245"/>
      <c r="BZ70" s="245"/>
      <c r="CA70" s="245"/>
      <c r="CB70" s="245"/>
      <c r="CC70" s="245"/>
      <c r="CD70" s="245"/>
      <c r="CE70" s="245"/>
      <c r="CF70" s="245"/>
      <c r="CG70" s="245"/>
      <c r="CH70" s="245"/>
      <c r="CI70" s="245"/>
      <c r="CJ70" s="245"/>
      <c r="CK70" s="245"/>
      <c r="CL70" s="245"/>
      <c r="CM70" s="245"/>
      <c r="CN70" s="245"/>
      <c r="CO70" s="245"/>
      <c r="CP70" s="245"/>
      <c r="CQ70" s="245"/>
    </row>
    <row r="71" spans="2:95" s="234" customFormat="1" ht="27.75" customHeight="1">
      <c r="B71" s="226"/>
      <c r="C71" s="235"/>
      <c r="D71" s="226"/>
      <c r="E71" s="226"/>
      <c r="F71" s="229"/>
      <c r="G71" s="236"/>
      <c r="H71" s="235"/>
      <c r="I71" s="226"/>
      <c r="J71" s="229"/>
      <c r="K71" s="226"/>
      <c r="L71" s="229"/>
      <c r="M71" s="229"/>
      <c r="N71" s="229"/>
      <c r="O71" s="229"/>
      <c r="P71" s="226"/>
      <c r="Q71" s="226"/>
      <c r="R71" s="237"/>
      <c r="S71" s="237"/>
      <c r="T71" s="277"/>
      <c r="U71" s="227"/>
      <c r="V71" s="227"/>
      <c r="W71" s="226"/>
      <c r="X71" s="226"/>
      <c r="Y71" s="255"/>
      <c r="Z71" s="226"/>
      <c r="AA71" s="239"/>
      <c r="AB71" s="240"/>
      <c r="AC71" s="288"/>
      <c r="AD71" s="241"/>
      <c r="AE71" s="241"/>
      <c r="AF71" s="242"/>
      <c r="AG71" s="231"/>
      <c r="AH71" s="231"/>
      <c r="AI71" s="243"/>
      <c r="AJ71" s="226"/>
      <c r="AK71" s="231"/>
      <c r="AL71" s="241"/>
      <c r="AM71" s="242"/>
      <c r="AN71" s="241"/>
      <c r="AO71" s="242"/>
      <c r="AP71" s="241"/>
      <c r="AQ71" s="242"/>
      <c r="AR71" s="242"/>
      <c r="AS71" s="226"/>
      <c r="AT71" s="226"/>
      <c r="AU71" s="226"/>
      <c r="AV71" s="226"/>
      <c r="AW71" s="226"/>
      <c r="AX71" s="226"/>
      <c r="AY71" s="241"/>
      <c r="AZ71" s="226"/>
      <c r="BA71" s="434"/>
      <c r="BB71" s="244"/>
      <c r="BC71" s="266">
        <f t="shared" si="1"/>
        <v>0</v>
      </c>
      <c r="BD71" s="245"/>
      <c r="BE71" s="245"/>
      <c r="BF71" s="245"/>
      <c r="BG71" s="245"/>
      <c r="BH71" s="245"/>
      <c r="BI71" s="245"/>
      <c r="BJ71" s="245"/>
      <c r="BK71" s="245"/>
      <c r="BL71" s="245"/>
      <c r="BM71" s="245"/>
      <c r="BN71" s="245"/>
      <c r="BO71" s="245"/>
      <c r="BP71" s="245"/>
      <c r="BQ71" s="245"/>
      <c r="BR71" s="245"/>
      <c r="BS71" s="245"/>
      <c r="BT71" s="245"/>
      <c r="BU71" s="245"/>
      <c r="BV71" s="245"/>
      <c r="BW71" s="245"/>
      <c r="BX71" s="245"/>
      <c r="BY71" s="245"/>
      <c r="BZ71" s="245"/>
      <c r="CA71" s="245"/>
      <c r="CB71" s="245"/>
      <c r="CC71" s="245"/>
      <c r="CD71" s="245"/>
      <c r="CE71" s="245"/>
      <c r="CF71" s="245"/>
      <c r="CG71" s="245"/>
      <c r="CH71" s="245"/>
      <c r="CI71" s="245"/>
      <c r="CJ71" s="245"/>
      <c r="CK71" s="245"/>
      <c r="CL71" s="245"/>
      <c r="CM71" s="245"/>
      <c r="CN71" s="245"/>
      <c r="CO71" s="245"/>
      <c r="CP71" s="245"/>
      <c r="CQ71" s="245"/>
    </row>
    <row r="72" spans="2:95" s="234" customFormat="1" ht="27.75" customHeight="1">
      <c r="B72" s="226"/>
      <c r="C72" s="235"/>
      <c r="D72" s="226"/>
      <c r="E72" s="226"/>
      <c r="F72" s="229"/>
      <c r="G72" s="236"/>
      <c r="H72" s="235"/>
      <c r="I72" s="226"/>
      <c r="J72" s="229"/>
      <c r="K72" s="226"/>
      <c r="L72" s="229"/>
      <c r="M72" s="229"/>
      <c r="N72" s="229"/>
      <c r="O72" s="229"/>
      <c r="P72" s="226"/>
      <c r="Q72" s="226"/>
      <c r="R72" s="237"/>
      <c r="S72" s="237"/>
      <c r="T72" s="277"/>
      <c r="U72" s="227"/>
      <c r="V72" s="227"/>
      <c r="W72" s="226"/>
      <c r="X72" s="226"/>
      <c r="Y72" s="255"/>
      <c r="Z72" s="226"/>
      <c r="AA72" s="239"/>
      <c r="AB72" s="240"/>
      <c r="AC72" s="288"/>
      <c r="AD72" s="241"/>
      <c r="AE72" s="241"/>
      <c r="AF72" s="242"/>
      <c r="AG72" s="231"/>
      <c r="AH72" s="231"/>
      <c r="AI72" s="243"/>
      <c r="AJ72" s="226"/>
      <c r="AK72" s="231"/>
      <c r="AL72" s="241"/>
      <c r="AM72" s="242"/>
      <c r="AN72" s="241"/>
      <c r="AO72" s="242"/>
      <c r="AP72" s="241"/>
      <c r="AQ72" s="242"/>
      <c r="AR72" s="242"/>
      <c r="AS72" s="226"/>
      <c r="AT72" s="226"/>
      <c r="AU72" s="226"/>
      <c r="AV72" s="226"/>
      <c r="AW72" s="226"/>
      <c r="AX72" s="226"/>
      <c r="AY72" s="241"/>
      <c r="AZ72" s="226"/>
      <c r="BA72" s="434"/>
      <c r="BB72" s="244"/>
      <c r="BC72" s="266">
        <f t="shared" si="1"/>
        <v>0</v>
      </c>
      <c r="BD72" s="245"/>
      <c r="BE72" s="245"/>
      <c r="BF72" s="245"/>
      <c r="BG72" s="245"/>
      <c r="BH72" s="245"/>
      <c r="BI72" s="245"/>
      <c r="BJ72" s="245"/>
      <c r="BK72" s="245"/>
      <c r="BL72" s="245"/>
      <c r="BM72" s="245"/>
      <c r="BN72" s="245"/>
      <c r="BO72" s="245"/>
      <c r="BP72" s="245"/>
      <c r="BQ72" s="245"/>
      <c r="BR72" s="245"/>
      <c r="BS72" s="245"/>
      <c r="BT72" s="245"/>
      <c r="BU72" s="245"/>
      <c r="BV72" s="245"/>
      <c r="BW72" s="245"/>
      <c r="BX72" s="245"/>
      <c r="BY72" s="245"/>
      <c r="BZ72" s="245"/>
      <c r="CA72" s="245"/>
      <c r="CB72" s="245"/>
      <c r="CC72" s="245"/>
      <c r="CD72" s="245"/>
      <c r="CE72" s="245"/>
      <c r="CF72" s="245"/>
      <c r="CG72" s="245"/>
      <c r="CH72" s="245"/>
      <c r="CI72" s="245"/>
      <c r="CJ72" s="245"/>
      <c r="CK72" s="245"/>
      <c r="CL72" s="245"/>
      <c r="CM72" s="245"/>
      <c r="CN72" s="245"/>
      <c r="CO72" s="245"/>
      <c r="CP72" s="245"/>
      <c r="CQ72" s="245"/>
    </row>
    <row r="73" spans="2:95" s="234" customFormat="1" ht="27.75" customHeight="1">
      <c r="B73" s="226"/>
      <c r="C73" s="235"/>
      <c r="D73" s="226"/>
      <c r="E73" s="226"/>
      <c r="F73" s="229"/>
      <c r="G73" s="236"/>
      <c r="H73" s="235"/>
      <c r="I73" s="226"/>
      <c r="J73" s="229"/>
      <c r="K73" s="226"/>
      <c r="L73" s="229"/>
      <c r="M73" s="229"/>
      <c r="N73" s="229"/>
      <c r="O73" s="229"/>
      <c r="P73" s="226"/>
      <c r="Q73" s="226"/>
      <c r="R73" s="237"/>
      <c r="S73" s="237"/>
      <c r="T73" s="277"/>
      <c r="U73" s="227"/>
      <c r="V73" s="227"/>
      <c r="W73" s="226"/>
      <c r="X73" s="226"/>
      <c r="Y73" s="255"/>
      <c r="Z73" s="226"/>
      <c r="AA73" s="239"/>
      <c r="AB73" s="240"/>
      <c r="AC73" s="288"/>
      <c r="AD73" s="241"/>
      <c r="AE73" s="241"/>
      <c r="AF73" s="242"/>
      <c r="AG73" s="231"/>
      <c r="AH73" s="231"/>
      <c r="AI73" s="243"/>
      <c r="AJ73" s="226"/>
      <c r="AK73" s="231"/>
      <c r="AL73" s="241"/>
      <c r="AM73" s="242"/>
      <c r="AN73" s="241"/>
      <c r="AO73" s="242"/>
      <c r="AP73" s="241"/>
      <c r="AQ73" s="242"/>
      <c r="AR73" s="242"/>
      <c r="AS73" s="226"/>
      <c r="AT73" s="226"/>
      <c r="AU73" s="226"/>
      <c r="AV73" s="226"/>
      <c r="AW73" s="226"/>
      <c r="AX73" s="226"/>
      <c r="AY73" s="241"/>
      <c r="AZ73" s="226"/>
      <c r="BA73" s="434"/>
      <c r="BB73" s="244"/>
      <c r="BC73" s="266">
        <f t="shared" si="1"/>
        <v>0</v>
      </c>
      <c r="BD73" s="245"/>
      <c r="BE73" s="245"/>
      <c r="BF73" s="245"/>
      <c r="BG73" s="245"/>
      <c r="BH73" s="245"/>
      <c r="BI73" s="245"/>
      <c r="BJ73" s="245"/>
      <c r="BK73" s="245"/>
      <c r="BL73" s="245"/>
      <c r="BM73" s="245"/>
      <c r="BN73" s="245"/>
      <c r="BO73" s="245"/>
      <c r="BP73" s="245"/>
      <c r="BQ73" s="245"/>
      <c r="BR73" s="245"/>
      <c r="BS73" s="245"/>
      <c r="BT73" s="245"/>
      <c r="BU73" s="245"/>
      <c r="BV73" s="245"/>
      <c r="BW73" s="245"/>
      <c r="BX73" s="245"/>
      <c r="BY73" s="245"/>
      <c r="BZ73" s="245"/>
      <c r="CA73" s="245"/>
      <c r="CB73" s="245"/>
      <c r="CC73" s="245"/>
      <c r="CD73" s="245"/>
      <c r="CE73" s="245"/>
      <c r="CF73" s="245"/>
      <c r="CG73" s="245"/>
      <c r="CH73" s="245"/>
      <c r="CI73" s="245"/>
      <c r="CJ73" s="245"/>
      <c r="CK73" s="245"/>
      <c r="CL73" s="245"/>
      <c r="CM73" s="245"/>
      <c r="CN73" s="245"/>
      <c r="CO73" s="245"/>
      <c r="CP73" s="245"/>
      <c r="CQ73" s="245"/>
    </row>
    <row r="74" spans="2:95" s="234" customFormat="1" ht="27.75" customHeight="1">
      <c r="B74" s="226"/>
      <c r="C74" s="235"/>
      <c r="D74" s="226"/>
      <c r="E74" s="226"/>
      <c r="F74" s="229"/>
      <c r="G74" s="236"/>
      <c r="H74" s="235"/>
      <c r="I74" s="226"/>
      <c r="J74" s="229"/>
      <c r="K74" s="226"/>
      <c r="L74" s="229"/>
      <c r="M74" s="229"/>
      <c r="N74" s="229"/>
      <c r="O74" s="229"/>
      <c r="P74" s="226"/>
      <c r="Q74" s="226"/>
      <c r="R74" s="237"/>
      <c r="S74" s="237"/>
      <c r="T74" s="277"/>
      <c r="U74" s="227"/>
      <c r="V74" s="227"/>
      <c r="W74" s="226"/>
      <c r="X74" s="226"/>
      <c r="Y74" s="255"/>
      <c r="Z74" s="226"/>
      <c r="AA74" s="239"/>
      <c r="AB74" s="240"/>
      <c r="AC74" s="288"/>
      <c r="AD74" s="241"/>
      <c r="AE74" s="241"/>
      <c r="AF74" s="242"/>
      <c r="AG74" s="231"/>
      <c r="AH74" s="231"/>
      <c r="AI74" s="243"/>
      <c r="AJ74" s="226"/>
      <c r="AK74" s="231"/>
      <c r="AL74" s="241"/>
      <c r="AM74" s="242"/>
      <c r="AN74" s="241"/>
      <c r="AO74" s="242"/>
      <c r="AP74" s="241"/>
      <c r="AQ74" s="242"/>
      <c r="AR74" s="242"/>
      <c r="AS74" s="226"/>
      <c r="AT74" s="226"/>
      <c r="AU74" s="226"/>
      <c r="AV74" s="226"/>
      <c r="AW74" s="226"/>
      <c r="AX74" s="226"/>
      <c r="AY74" s="241"/>
      <c r="AZ74" s="226"/>
      <c r="BA74" s="434"/>
      <c r="BB74" s="244"/>
      <c r="BC74" s="266">
        <f t="shared" si="1"/>
        <v>0</v>
      </c>
      <c r="BD74" s="245"/>
      <c r="BE74" s="245"/>
      <c r="BF74" s="245"/>
      <c r="BG74" s="245"/>
      <c r="BH74" s="245"/>
      <c r="BI74" s="245"/>
      <c r="BJ74" s="245"/>
      <c r="BK74" s="245"/>
      <c r="BL74" s="245"/>
      <c r="BM74" s="245"/>
      <c r="BN74" s="245"/>
      <c r="BO74" s="245"/>
      <c r="BP74" s="245"/>
      <c r="BQ74" s="245"/>
      <c r="BR74" s="245"/>
      <c r="BS74" s="245"/>
      <c r="BT74" s="245"/>
      <c r="BU74" s="245"/>
      <c r="BV74" s="245"/>
      <c r="BW74" s="245"/>
      <c r="BX74" s="245"/>
      <c r="BY74" s="245"/>
      <c r="BZ74" s="245"/>
      <c r="CA74" s="245"/>
      <c r="CB74" s="245"/>
      <c r="CC74" s="245"/>
      <c r="CD74" s="245"/>
      <c r="CE74" s="245"/>
      <c r="CF74" s="245"/>
      <c r="CG74" s="245"/>
      <c r="CH74" s="245"/>
      <c r="CI74" s="245"/>
      <c r="CJ74" s="245"/>
      <c r="CK74" s="245"/>
      <c r="CL74" s="245"/>
      <c r="CM74" s="245"/>
      <c r="CN74" s="245"/>
      <c r="CO74" s="245"/>
      <c r="CP74" s="245"/>
      <c r="CQ74" s="245"/>
    </row>
    <row r="75" spans="2:95" s="234" customFormat="1" ht="27.75" customHeight="1">
      <c r="B75" s="226"/>
      <c r="C75" s="235"/>
      <c r="D75" s="226"/>
      <c r="E75" s="226"/>
      <c r="F75" s="229"/>
      <c r="G75" s="236"/>
      <c r="H75" s="235"/>
      <c r="I75" s="226"/>
      <c r="J75" s="229"/>
      <c r="K75" s="226"/>
      <c r="L75" s="229"/>
      <c r="M75" s="229"/>
      <c r="N75" s="229"/>
      <c r="O75" s="229"/>
      <c r="P75" s="226"/>
      <c r="Q75" s="226"/>
      <c r="R75" s="237"/>
      <c r="S75" s="237"/>
      <c r="T75" s="277"/>
      <c r="U75" s="227"/>
      <c r="V75" s="227"/>
      <c r="W75" s="226"/>
      <c r="X75" s="226"/>
      <c r="Y75" s="255"/>
      <c r="Z75" s="226"/>
      <c r="AA75" s="229"/>
      <c r="AB75" s="240"/>
      <c r="AC75" s="255"/>
      <c r="AD75" s="226"/>
      <c r="AE75" s="238"/>
      <c r="AF75" s="242"/>
      <c r="AG75" s="231"/>
      <c r="AH75" s="231"/>
      <c r="AI75" s="243"/>
      <c r="AJ75" s="226"/>
      <c r="AK75" s="231"/>
      <c r="AL75" s="241"/>
      <c r="AM75" s="242"/>
      <c r="AN75" s="226"/>
      <c r="AO75" s="231"/>
      <c r="AP75" s="226"/>
      <c r="AQ75" s="231"/>
      <c r="AR75" s="231"/>
      <c r="AS75" s="226"/>
      <c r="AT75" s="226"/>
      <c r="AU75" s="226"/>
      <c r="AV75" s="226"/>
      <c r="AW75" s="226"/>
      <c r="AX75" s="226"/>
      <c r="AY75" s="241"/>
      <c r="AZ75" s="226"/>
      <c r="BA75" s="434"/>
      <c r="BB75" s="244"/>
      <c r="BC75" s="266">
        <f t="shared" si="1"/>
        <v>0</v>
      </c>
      <c r="BD75" s="245"/>
      <c r="BE75" s="245"/>
      <c r="BF75" s="245"/>
      <c r="BG75" s="245"/>
      <c r="BH75" s="245"/>
      <c r="BI75" s="245"/>
      <c r="BJ75" s="245"/>
      <c r="BK75" s="245"/>
      <c r="BL75" s="245"/>
      <c r="BM75" s="245"/>
      <c r="BN75" s="245"/>
      <c r="BO75" s="245"/>
      <c r="BP75" s="245"/>
      <c r="BQ75" s="245"/>
      <c r="BR75" s="245"/>
      <c r="BS75" s="245"/>
      <c r="BT75" s="245"/>
      <c r="BU75" s="245"/>
      <c r="BV75" s="245"/>
      <c r="BW75" s="245"/>
      <c r="BX75" s="245"/>
      <c r="BY75" s="245"/>
      <c r="BZ75" s="245"/>
      <c r="CA75" s="245"/>
      <c r="CB75" s="245"/>
      <c r="CC75" s="245"/>
      <c r="CD75" s="245"/>
      <c r="CE75" s="245"/>
      <c r="CF75" s="245"/>
      <c r="CG75" s="245"/>
      <c r="CH75" s="245"/>
      <c r="CI75" s="245"/>
      <c r="CJ75" s="245"/>
      <c r="CK75" s="245"/>
      <c r="CL75" s="245"/>
      <c r="CM75" s="245"/>
      <c r="CN75" s="245"/>
      <c r="CO75" s="245"/>
      <c r="CP75" s="245"/>
      <c r="CQ75" s="245"/>
    </row>
    <row r="76" spans="2:95" s="234" customFormat="1" ht="27.75" customHeight="1">
      <c r="B76" s="226"/>
      <c r="C76" s="235"/>
      <c r="D76" s="226"/>
      <c r="E76" s="226"/>
      <c r="F76" s="229"/>
      <c r="G76" s="236"/>
      <c r="H76" s="235"/>
      <c r="I76" s="226"/>
      <c r="J76" s="229"/>
      <c r="K76" s="226"/>
      <c r="L76" s="229"/>
      <c r="M76" s="229"/>
      <c r="N76" s="229"/>
      <c r="O76" s="229"/>
      <c r="P76" s="226"/>
      <c r="Q76" s="226"/>
      <c r="R76" s="237"/>
      <c r="S76" s="237"/>
      <c r="T76" s="277"/>
      <c r="U76" s="227"/>
      <c r="V76" s="227"/>
      <c r="W76" s="226"/>
      <c r="X76" s="226"/>
      <c r="Y76" s="255"/>
      <c r="Z76" s="226"/>
      <c r="AA76" s="229"/>
      <c r="AB76" s="240"/>
      <c r="AC76" s="255"/>
      <c r="AD76" s="226"/>
      <c r="AE76" s="238"/>
      <c r="AF76" s="242"/>
      <c r="AG76" s="231"/>
      <c r="AH76" s="231"/>
      <c r="AI76" s="243"/>
      <c r="AJ76" s="226"/>
      <c r="AK76" s="231"/>
      <c r="AL76" s="226"/>
      <c r="AM76" s="231"/>
      <c r="AN76" s="226"/>
      <c r="AO76" s="231"/>
      <c r="AP76" s="226"/>
      <c r="AQ76" s="231"/>
      <c r="AR76" s="231"/>
      <c r="AS76" s="226"/>
      <c r="AT76" s="226"/>
      <c r="AU76" s="226"/>
      <c r="AV76" s="226"/>
      <c r="AW76" s="226"/>
      <c r="AX76" s="226"/>
      <c r="AY76" s="241"/>
      <c r="AZ76" s="226"/>
      <c r="BA76" s="434"/>
      <c r="BB76" s="244"/>
      <c r="BC76" s="266">
        <f t="shared" si="1"/>
        <v>0</v>
      </c>
      <c r="BD76" s="245"/>
      <c r="BE76" s="245"/>
      <c r="BF76" s="245"/>
      <c r="BG76" s="245"/>
      <c r="BH76" s="245"/>
      <c r="BI76" s="245"/>
      <c r="BJ76" s="245"/>
      <c r="BK76" s="245"/>
      <c r="BL76" s="245"/>
      <c r="BM76" s="245"/>
      <c r="BN76" s="245"/>
      <c r="BO76" s="245"/>
      <c r="BP76" s="245"/>
      <c r="BQ76" s="245"/>
      <c r="BR76" s="245"/>
      <c r="BS76" s="245"/>
      <c r="BT76" s="245"/>
      <c r="BU76" s="245"/>
      <c r="BV76" s="245"/>
      <c r="BW76" s="245"/>
      <c r="BX76" s="245"/>
      <c r="BY76" s="245"/>
      <c r="BZ76" s="245"/>
      <c r="CA76" s="245"/>
      <c r="CB76" s="245"/>
      <c r="CC76" s="245"/>
      <c r="CD76" s="245"/>
      <c r="CE76" s="245"/>
      <c r="CF76" s="245"/>
      <c r="CG76" s="245"/>
      <c r="CH76" s="245"/>
      <c r="CI76" s="245"/>
      <c r="CJ76" s="245"/>
      <c r="CK76" s="245"/>
      <c r="CL76" s="245"/>
      <c r="CM76" s="245"/>
      <c r="CN76" s="245"/>
      <c r="CO76" s="245"/>
      <c r="CP76" s="245"/>
      <c r="CQ76" s="245"/>
    </row>
    <row r="77" spans="2:95" s="234" customFormat="1" ht="27.75" customHeight="1">
      <c r="B77" s="226"/>
      <c r="C77" s="235"/>
      <c r="D77" s="226"/>
      <c r="E77" s="226"/>
      <c r="F77" s="229"/>
      <c r="G77" s="236"/>
      <c r="H77" s="235"/>
      <c r="I77" s="226"/>
      <c r="J77" s="229"/>
      <c r="K77" s="226"/>
      <c r="L77" s="229"/>
      <c r="M77" s="229"/>
      <c r="N77" s="229"/>
      <c r="O77" s="229"/>
      <c r="P77" s="226"/>
      <c r="Q77" s="226"/>
      <c r="R77" s="237"/>
      <c r="S77" s="237"/>
      <c r="T77" s="277"/>
      <c r="U77" s="227"/>
      <c r="V77" s="227"/>
      <c r="W77" s="226"/>
      <c r="X77" s="226"/>
      <c r="Y77" s="255"/>
      <c r="Z77" s="226"/>
      <c r="AA77" s="229"/>
      <c r="AB77" s="240"/>
      <c r="AC77" s="255"/>
      <c r="AD77" s="226"/>
      <c r="AE77" s="238"/>
      <c r="AF77" s="242"/>
      <c r="AG77" s="231"/>
      <c r="AH77" s="231"/>
      <c r="AI77" s="243"/>
      <c r="AJ77" s="226"/>
      <c r="AK77" s="231"/>
      <c r="AL77" s="241"/>
      <c r="AM77" s="242"/>
      <c r="AN77" s="226"/>
      <c r="AO77" s="231"/>
      <c r="AP77" s="226"/>
      <c r="AQ77" s="231"/>
      <c r="AR77" s="231"/>
      <c r="AS77" s="226"/>
      <c r="AT77" s="226"/>
      <c r="AU77" s="226"/>
      <c r="AV77" s="226"/>
      <c r="AW77" s="226"/>
      <c r="AX77" s="226"/>
      <c r="AY77" s="241"/>
      <c r="AZ77" s="226"/>
      <c r="BA77" s="434"/>
      <c r="BB77" s="244"/>
      <c r="BC77" s="266">
        <f t="shared" si="1"/>
        <v>0</v>
      </c>
      <c r="BD77" s="245"/>
      <c r="BE77" s="245"/>
      <c r="BF77" s="245"/>
      <c r="BG77" s="245"/>
      <c r="BH77" s="245"/>
      <c r="BI77" s="245"/>
      <c r="BJ77" s="245"/>
      <c r="BK77" s="245"/>
      <c r="BL77" s="245"/>
      <c r="BM77" s="245"/>
      <c r="BN77" s="245"/>
      <c r="BO77" s="245"/>
      <c r="BP77" s="245"/>
      <c r="BQ77" s="245"/>
      <c r="BR77" s="245"/>
      <c r="BS77" s="245"/>
      <c r="BT77" s="245"/>
      <c r="BU77" s="245"/>
      <c r="BV77" s="245"/>
      <c r="BW77" s="245"/>
      <c r="BX77" s="245"/>
      <c r="BY77" s="245"/>
      <c r="BZ77" s="245"/>
      <c r="CA77" s="245"/>
      <c r="CB77" s="245"/>
      <c r="CC77" s="245"/>
      <c r="CD77" s="245"/>
      <c r="CE77" s="245"/>
      <c r="CF77" s="245"/>
      <c r="CG77" s="245"/>
      <c r="CH77" s="245"/>
      <c r="CI77" s="245"/>
      <c r="CJ77" s="245"/>
      <c r="CK77" s="245"/>
      <c r="CL77" s="245"/>
      <c r="CM77" s="245"/>
      <c r="CN77" s="245"/>
      <c r="CO77" s="245"/>
      <c r="CP77" s="245"/>
      <c r="CQ77" s="245"/>
    </row>
    <row r="78" spans="2:95" s="234" customFormat="1" ht="27.75" customHeight="1">
      <c r="B78" s="226"/>
      <c r="C78" s="235"/>
      <c r="D78" s="226"/>
      <c r="E78" s="226"/>
      <c r="F78" s="229"/>
      <c r="G78" s="236"/>
      <c r="H78" s="235"/>
      <c r="I78" s="226"/>
      <c r="J78" s="229"/>
      <c r="K78" s="226"/>
      <c r="L78" s="229"/>
      <c r="M78" s="229"/>
      <c r="N78" s="229"/>
      <c r="O78" s="229"/>
      <c r="P78" s="226"/>
      <c r="Q78" s="226"/>
      <c r="R78" s="237"/>
      <c r="S78" s="237"/>
      <c r="T78" s="277"/>
      <c r="U78" s="227"/>
      <c r="V78" s="227"/>
      <c r="W78" s="226"/>
      <c r="X78" s="226"/>
      <c r="Y78" s="255"/>
      <c r="Z78" s="226"/>
      <c r="AA78" s="229"/>
      <c r="AB78" s="240"/>
      <c r="AC78" s="255"/>
      <c r="AD78" s="226"/>
      <c r="AE78" s="226"/>
      <c r="AF78" s="242"/>
      <c r="AG78" s="231"/>
      <c r="AH78" s="231"/>
      <c r="AI78" s="243"/>
      <c r="AJ78" s="226"/>
      <c r="AK78" s="231"/>
      <c r="AL78" s="226"/>
      <c r="AM78" s="231"/>
      <c r="AN78" s="226"/>
      <c r="AO78" s="231"/>
      <c r="AP78" s="226"/>
      <c r="AQ78" s="231"/>
      <c r="AR78" s="231"/>
      <c r="AS78" s="226"/>
      <c r="AT78" s="226"/>
      <c r="AU78" s="226"/>
      <c r="AV78" s="226"/>
      <c r="AW78" s="226"/>
      <c r="AX78" s="226"/>
      <c r="AY78" s="241"/>
      <c r="AZ78" s="226"/>
      <c r="BA78" s="435"/>
      <c r="BB78" s="244"/>
      <c r="BC78" s="266">
        <f t="shared" si="1"/>
        <v>0</v>
      </c>
      <c r="BD78" s="245"/>
      <c r="BE78" s="245"/>
      <c r="BF78" s="245"/>
      <c r="BG78" s="245"/>
      <c r="BH78" s="245"/>
      <c r="BI78" s="245"/>
      <c r="BJ78" s="245"/>
      <c r="BK78" s="245"/>
      <c r="BL78" s="245"/>
      <c r="BM78" s="245"/>
      <c r="BN78" s="245"/>
      <c r="BO78" s="245"/>
      <c r="BP78" s="245"/>
      <c r="BQ78" s="245"/>
      <c r="BR78" s="245"/>
      <c r="BS78" s="245"/>
      <c r="BT78" s="245"/>
      <c r="BU78" s="245"/>
      <c r="BV78" s="245"/>
      <c r="BW78" s="245"/>
      <c r="BX78" s="245"/>
      <c r="BY78" s="245"/>
      <c r="BZ78" s="245"/>
      <c r="CA78" s="245"/>
      <c r="CB78" s="245"/>
      <c r="CC78" s="245"/>
      <c r="CD78" s="245"/>
      <c r="CE78" s="245"/>
      <c r="CF78" s="245"/>
      <c r="CG78" s="245"/>
      <c r="CH78" s="245"/>
      <c r="CI78" s="245"/>
      <c r="CJ78" s="245"/>
      <c r="CK78" s="245"/>
      <c r="CL78" s="245"/>
      <c r="CM78" s="245"/>
      <c r="CN78" s="245"/>
      <c r="CO78" s="245"/>
      <c r="CP78" s="245"/>
      <c r="CQ78" s="245"/>
    </row>
    <row r="79" spans="2:95" s="234" customFormat="1" ht="27.75" customHeight="1">
      <c r="B79" s="226"/>
      <c r="C79" s="235"/>
      <c r="D79" s="226"/>
      <c r="E79" s="226"/>
      <c r="F79" s="229"/>
      <c r="G79" s="236"/>
      <c r="H79" s="235"/>
      <c r="I79" s="226"/>
      <c r="J79" s="229"/>
      <c r="K79" s="226"/>
      <c r="L79" s="229"/>
      <c r="M79" s="229"/>
      <c r="N79" s="229"/>
      <c r="O79" s="229"/>
      <c r="P79" s="226"/>
      <c r="Q79" s="226"/>
      <c r="R79" s="237"/>
      <c r="S79" s="237"/>
      <c r="T79" s="277"/>
      <c r="U79" s="227"/>
      <c r="V79" s="227"/>
      <c r="W79" s="226"/>
      <c r="X79" s="226"/>
      <c r="Y79" s="255"/>
      <c r="Z79" s="226"/>
      <c r="AA79" s="229"/>
      <c r="AB79" s="240"/>
      <c r="AC79" s="255"/>
      <c r="AD79" s="226"/>
      <c r="AE79" s="226"/>
      <c r="AF79" s="242"/>
      <c r="AG79" s="231"/>
      <c r="AH79" s="231"/>
      <c r="AI79" s="243"/>
      <c r="AJ79" s="226"/>
      <c r="AK79" s="231"/>
      <c r="AL79" s="226"/>
      <c r="AM79" s="231"/>
      <c r="AN79" s="226"/>
      <c r="AO79" s="231"/>
      <c r="AP79" s="226"/>
      <c r="AQ79" s="231"/>
      <c r="AR79" s="231"/>
      <c r="AS79" s="226"/>
      <c r="AT79" s="226"/>
      <c r="AU79" s="226"/>
      <c r="AV79" s="226"/>
      <c r="AW79" s="226"/>
      <c r="AX79" s="226"/>
      <c r="AY79" s="241"/>
      <c r="AZ79" s="226"/>
      <c r="BA79" s="435"/>
      <c r="BB79" s="244"/>
      <c r="BC79" s="266">
        <f t="shared" si="1"/>
        <v>0</v>
      </c>
      <c r="BD79" s="245"/>
      <c r="BE79" s="245"/>
      <c r="BF79" s="245"/>
      <c r="BG79" s="245"/>
      <c r="BH79" s="245"/>
      <c r="BI79" s="245"/>
      <c r="BJ79" s="245"/>
      <c r="BK79" s="245"/>
      <c r="BL79" s="245"/>
      <c r="BM79" s="245"/>
      <c r="BN79" s="245"/>
      <c r="BO79" s="245"/>
      <c r="BP79" s="245"/>
      <c r="BQ79" s="245"/>
      <c r="BR79" s="245"/>
      <c r="BS79" s="245"/>
      <c r="BT79" s="245"/>
      <c r="BU79" s="245"/>
      <c r="BV79" s="245"/>
      <c r="BW79" s="245"/>
      <c r="BX79" s="245"/>
      <c r="BY79" s="245"/>
      <c r="BZ79" s="245"/>
      <c r="CA79" s="245"/>
      <c r="CB79" s="245"/>
      <c r="CC79" s="245"/>
      <c r="CD79" s="245"/>
      <c r="CE79" s="245"/>
      <c r="CF79" s="245"/>
      <c r="CG79" s="245"/>
      <c r="CH79" s="245"/>
      <c r="CI79" s="245"/>
      <c r="CJ79" s="245"/>
      <c r="CK79" s="245"/>
      <c r="CL79" s="245"/>
      <c r="CM79" s="245"/>
      <c r="CN79" s="245"/>
      <c r="CO79" s="245"/>
      <c r="CP79" s="245"/>
      <c r="CQ79" s="245"/>
    </row>
    <row r="80" spans="2:95" s="234" customFormat="1" ht="27.75" customHeight="1">
      <c r="B80" s="226"/>
      <c r="C80" s="235"/>
      <c r="D80" s="226"/>
      <c r="E80" s="226"/>
      <c r="F80" s="229"/>
      <c r="G80" s="236"/>
      <c r="H80" s="235"/>
      <c r="I80" s="226"/>
      <c r="J80" s="229"/>
      <c r="K80" s="226"/>
      <c r="L80" s="229"/>
      <c r="M80" s="229"/>
      <c r="N80" s="229"/>
      <c r="O80" s="229"/>
      <c r="P80" s="226"/>
      <c r="Q80" s="226"/>
      <c r="R80" s="237"/>
      <c r="S80" s="237"/>
      <c r="T80" s="277"/>
      <c r="U80" s="227"/>
      <c r="V80" s="227"/>
      <c r="W80" s="226"/>
      <c r="X80" s="226"/>
      <c r="Y80" s="255"/>
      <c r="Z80" s="226"/>
      <c r="AA80" s="229"/>
      <c r="AB80" s="240"/>
      <c r="AC80" s="255"/>
      <c r="AD80" s="226"/>
      <c r="AE80" s="226"/>
      <c r="AF80" s="242"/>
      <c r="AG80" s="231"/>
      <c r="AH80" s="231"/>
      <c r="AI80" s="243"/>
      <c r="AJ80" s="226"/>
      <c r="AK80" s="231"/>
      <c r="AL80" s="226"/>
      <c r="AM80" s="231"/>
      <c r="AN80" s="226"/>
      <c r="AO80" s="231"/>
      <c r="AP80" s="226"/>
      <c r="AQ80" s="231"/>
      <c r="AR80" s="231"/>
      <c r="AS80" s="226"/>
      <c r="AT80" s="226"/>
      <c r="AU80" s="226"/>
      <c r="AV80" s="226"/>
      <c r="AW80" s="226"/>
      <c r="AX80" s="226"/>
      <c r="AY80" s="241"/>
      <c r="AZ80" s="226"/>
      <c r="BA80" s="435"/>
      <c r="BB80" s="244"/>
      <c r="BC80" s="266">
        <f t="shared" si="1"/>
        <v>0</v>
      </c>
      <c r="BD80" s="245"/>
      <c r="BE80" s="245"/>
      <c r="BF80" s="245"/>
      <c r="BG80" s="245"/>
      <c r="BH80" s="245"/>
      <c r="BI80" s="245"/>
      <c r="BJ80" s="245"/>
      <c r="BK80" s="245"/>
      <c r="BL80" s="245"/>
      <c r="BM80" s="245"/>
      <c r="BN80" s="245"/>
      <c r="BO80" s="245"/>
      <c r="BP80" s="245"/>
      <c r="BQ80" s="245"/>
      <c r="BR80" s="245"/>
      <c r="BS80" s="245"/>
      <c r="BT80" s="245"/>
      <c r="BU80" s="245"/>
      <c r="BV80" s="245"/>
      <c r="BW80" s="245"/>
      <c r="BX80" s="245"/>
      <c r="BY80" s="245"/>
      <c r="BZ80" s="245"/>
      <c r="CA80" s="245"/>
      <c r="CB80" s="245"/>
      <c r="CC80" s="245"/>
      <c r="CD80" s="245"/>
      <c r="CE80" s="245"/>
      <c r="CF80" s="245"/>
      <c r="CG80" s="245"/>
      <c r="CH80" s="245"/>
      <c r="CI80" s="245"/>
      <c r="CJ80" s="245"/>
      <c r="CK80" s="245"/>
      <c r="CL80" s="245"/>
      <c r="CM80" s="245"/>
      <c r="CN80" s="245"/>
      <c r="CO80" s="245"/>
      <c r="CP80" s="245"/>
      <c r="CQ80" s="245"/>
    </row>
    <row r="81" spans="2:95" s="234" customFormat="1" ht="27.75" customHeight="1">
      <c r="B81" s="226"/>
      <c r="C81" s="235"/>
      <c r="D81" s="226"/>
      <c r="E81" s="226"/>
      <c r="F81" s="229"/>
      <c r="G81" s="236"/>
      <c r="H81" s="235"/>
      <c r="I81" s="226"/>
      <c r="J81" s="229"/>
      <c r="K81" s="226"/>
      <c r="L81" s="229"/>
      <c r="M81" s="229"/>
      <c r="N81" s="229"/>
      <c r="O81" s="229"/>
      <c r="P81" s="226"/>
      <c r="Q81" s="226"/>
      <c r="R81" s="237"/>
      <c r="S81" s="237"/>
      <c r="T81" s="277"/>
      <c r="U81" s="227"/>
      <c r="V81" s="227"/>
      <c r="W81" s="226"/>
      <c r="X81" s="226"/>
      <c r="Y81" s="255"/>
      <c r="Z81" s="226"/>
      <c r="AA81" s="229"/>
      <c r="AB81" s="240"/>
      <c r="AC81" s="255"/>
      <c r="AD81" s="226"/>
      <c r="AE81" s="226"/>
      <c r="AF81" s="242"/>
      <c r="AG81" s="231"/>
      <c r="AH81" s="231"/>
      <c r="AI81" s="243"/>
      <c r="AJ81" s="226"/>
      <c r="AK81" s="231"/>
      <c r="AL81" s="226"/>
      <c r="AM81" s="231"/>
      <c r="AN81" s="226"/>
      <c r="AO81" s="231"/>
      <c r="AP81" s="226"/>
      <c r="AQ81" s="231"/>
      <c r="AR81" s="231"/>
      <c r="AS81" s="226"/>
      <c r="AT81" s="226"/>
      <c r="AU81" s="226"/>
      <c r="AV81" s="226"/>
      <c r="AW81" s="226"/>
      <c r="AX81" s="226"/>
      <c r="AY81" s="241"/>
      <c r="AZ81" s="226"/>
      <c r="BA81" s="435"/>
      <c r="BB81" s="244"/>
      <c r="BC81" s="266">
        <f t="shared" si="1"/>
        <v>0</v>
      </c>
      <c r="BD81" s="245"/>
      <c r="BE81" s="245"/>
      <c r="BF81" s="245"/>
      <c r="BG81" s="245"/>
      <c r="BH81" s="245"/>
      <c r="BI81" s="245"/>
      <c r="BJ81" s="245"/>
      <c r="BK81" s="245"/>
      <c r="BL81" s="245"/>
      <c r="BM81" s="245"/>
      <c r="BN81" s="245"/>
      <c r="BO81" s="245"/>
      <c r="BP81" s="245"/>
      <c r="BQ81" s="245"/>
      <c r="BR81" s="245"/>
      <c r="BS81" s="245"/>
      <c r="BT81" s="245"/>
      <c r="BU81" s="245"/>
      <c r="BV81" s="245"/>
      <c r="BW81" s="245"/>
      <c r="BX81" s="245"/>
      <c r="BY81" s="245"/>
      <c r="BZ81" s="245"/>
      <c r="CA81" s="245"/>
      <c r="CB81" s="245"/>
      <c r="CC81" s="245"/>
      <c r="CD81" s="245"/>
      <c r="CE81" s="245"/>
      <c r="CF81" s="245"/>
      <c r="CG81" s="245"/>
      <c r="CH81" s="245"/>
      <c r="CI81" s="245"/>
      <c r="CJ81" s="245"/>
      <c r="CK81" s="245"/>
      <c r="CL81" s="245"/>
      <c r="CM81" s="245"/>
      <c r="CN81" s="245"/>
      <c r="CO81" s="245"/>
      <c r="CP81" s="245"/>
      <c r="CQ81" s="245"/>
    </row>
    <row r="82" spans="2:95" s="234" customFormat="1" ht="27.75" customHeight="1">
      <c r="B82" s="226"/>
      <c r="C82" s="235"/>
      <c r="D82" s="226"/>
      <c r="E82" s="226"/>
      <c r="F82" s="229"/>
      <c r="G82" s="236"/>
      <c r="H82" s="235"/>
      <c r="I82" s="226"/>
      <c r="J82" s="229"/>
      <c r="K82" s="226"/>
      <c r="L82" s="229"/>
      <c r="M82" s="229"/>
      <c r="N82" s="229"/>
      <c r="O82" s="229"/>
      <c r="P82" s="226"/>
      <c r="Q82" s="226"/>
      <c r="R82" s="237"/>
      <c r="S82" s="237"/>
      <c r="T82" s="277"/>
      <c r="U82" s="227"/>
      <c r="V82" s="227"/>
      <c r="W82" s="226"/>
      <c r="X82" s="226"/>
      <c r="Y82" s="255"/>
      <c r="Z82" s="226"/>
      <c r="AA82" s="229"/>
      <c r="AB82" s="240"/>
      <c r="AC82" s="255"/>
      <c r="AD82" s="226"/>
      <c r="AE82" s="226"/>
      <c r="AF82" s="242"/>
      <c r="AG82" s="231"/>
      <c r="AH82" s="231"/>
      <c r="AI82" s="243"/>
      <c r="AJ82" s="226"/>
      <c r="AK82" s="231"/>
      <c r="AL82" s="226"/>
      <c r="AM82" s="231"/>
      <c r="AN82" s="226"/>
      <c r="AO82" s="231"/>
      <c r="AP82" s="226"/>
      <c r="AQ82" s="231"/>
      <c r="AR82" s="231"/>
      <c r="AS82" s="226"/>
      <c r="AT82" s="226"/>
      <c r="AU82" s="226"/>
      <c r="AV82" s="226"/>
      <c r="AW82" s="226"/>
      <c r="AX82" s="226"/>
      <c r="AY82" s="241"/>
      <c r="AZ82" s="226"/>
      <c r="BA82" s="226"/>
      <c r="BB82" s="244"/>
      <c r="BC82" s="266">
        <f t="shared" si="1"/>
        <v>0</v>
      </c>
      <c r="BD82" s="245"/>
      <c r="BE82" s="245"/>
      <c r="BF82" s="245"/>
      <c r="BG82" s="245"/>
      <c r="BH82" s="245"/>
      <c r="BI82" s="245"/>
      <c r="BJ82" s="245"/>
      <c r="BK82" s="245"/>
      <c r="BL82" s="245"/>
      <c r="BM82" s="245"/>
      <c r="BN82" s="245"/>
      <c r="BO82" s="245"/>
      <c r="BP82" s="245"/>
      <c r="BQ82" s="245"/>
      <c r="BR82" s="245"/>
      <c r="BS82" s="245"/>
      <c r="BT82" s="245"/>
      <c r="BU82" s="245"/>
      <c r="BV82" s="245"/>
      <c r="BW82" s="245"/>
      <c r="BX82" s="245"/>
      <c r="BY82" s="245"/>
      <c r="BZ82" s="245"/>
      <c r="CA82" s="245"/>
      <c r="CB82" s="245"/>
      <c r="CC82" s="245"/>
      <c r="CD82" s="245"/>
      <c r="CE82" s="245"/>
      <c r="CF82" s="245"/>
      <c r="CG82" s="245"/>
      <c r="CH82" s="245"/>
      <c r="CI82" s="245"/>
      <c r="CJ82" s="245"/>
      <c r="CK82" s="245"/>
      <c r="CL82" s="245"/>
      <c r="CM82" s="245"/>
      <c r="CN82" s="245"/>
      <c r="CO82" s="245"/>
      <c r="CP82" s="245"/>
      <c r="CQ82" s="245"/>
    </row>
    <row r="83" spans="2:95" s="234" customFormat="1" ht="27.75" customHeight="1">
      <c r="B83" s="226"/>
      <c r="C83" s="235"/>
      <c r="D83" s="226"/>
      <c r="E83" s="226"/>
      <c r="F83" s="229"/>
      <c r="G83" s="236"/>
      <c r="H83" s="235"/>
      <c r="I83" s="226"/>
      <c r="J83" s="229"/>
      <c r="K83" s="226"/>
      <c r="L83" s="229"/>
      <c r="M83" s="229"/>
      <c r="N83" s="229"/>
      <c r="O83" s="229"/>
      <c r="P83" s="226"/>
      <c r="Q83" s="226"/>
      <c r="R83" s="237"/>
      <c r="S83" s="237"/>
      <c r="T83" s="277"/>
      <c r="U83" s="227"/>
      <c r="V83" s="227"/>
      <c r="W83" s="226"/>
      <c r="X83" s="226"/>
      <c r="Y83" s="255"/>
      <c r="Z83" s="226"/>
      <c r="AA83" s="229"/>
      <c r="AB83" s="240"/>
      <c r="AC83" s="255"/>
      <c r="AD83" s="226"/>
      <c r="AE83" s="226"/>
      <c r="AF83" s="242"/>
      <c r="AG83" s="231"/>
      <c r="AH83" s="231"/>
      <c r="AI83" s="243"/>
      <c r="AJ83" s="226"/>
      <c r="AK83" s="231"/>
      <c r="AL83" s="226"/>
      <c r="AM83" s="231"/>
      <c r="AN83" s="226"/>
      <c r="AO83" s="231"/>
      <c r="AP83" s="226"/>
      <c r="AQ83" s="231"/>
      <c r="AR83" s="231"/>
      <c r="AS83" s="226"/>
      <c r="AT83" s="226"/>
      <c r="AU83" s="226"/>
      <c r="AV83" s="226"/>
      <c r="AW83" s="226"/>
      <c r="AX83" s="226"/>
      <c r="AY83" s="241"/>
      <c r="AZ83" s="226"/>
      <c r="BA83" s="226"/>
      <c r="BB83" s="244"/>
      <c r="BC83" s="266">
        <f t="shared" si="1"/>
        <v>0</v>
      </c>
      <c r="BD83" s="245"/>
      <c r="BE83" s="245"/>
      <c r="BF83" s="245"/>
      <c r="BG83" s="245"/>
      <c r="BH83" s="245"/>
      <c r="BI83" s="245"/>
      <c r="BJ83" s="245"/>
      <c r="BK83" s="245"/>
      <c r="BL83" s="245"/>
      <c r="BM83" s="245"/>
      <c r="BN83" s="245"/>
      <c r="BO83" s="245"/>
      <c r="BP83" s="245"/>
      <c r="BQ83" s="245"/>
      <c r="BR83" s="245"/>
      <c r="BS83" s="245"/>
      <c r="BT83" s="245"/>
      <c r="BU83" s="245"/>
      <c r="BV83" s="245"/>
      <c r="BW83" s="245"/>
      <c r="BX83" s="245"/>
      <c r="BY83" s="245"/>
      <c r="BZ83" s="245"/>
      <c r="CA83" s="245"/>
      <c r="CB83" s="245"/>
      <c r="CC83" s="245"/>
      <c r="CD83" s="245"/>
      <c r="CE83" s="245"/>
      <c r="CF83" s="245"/>
      <c r="CG83" s="245"/>
      <c r="CH83" s="245"/>
      <c r="CI83" s="245"/>
      <c r="CJ83" s="245"/>
      <c r="CK83" s="245"/>
      <c r="CL83" s="245"/>
      <c r="CM83" s="245"/>
      <c r="CN83" s="245"/>
      <c r="CO83" s="245"/>
      <c r="CP83" s="245"/>
      <c r="CQ83" s="245"/>
    </row>
    <row r="84" spans="2:95" s="234" customFormat="1" ht="27.75" customHeight="1">
      <c r="B84" s="226"/>
      <c r="C84" s="235"/>
      <c r="D84" s="226"/>
      <c r="E84" s="226"/>
      <c r="F84" s="229"/>
      <c r="G84" s="236"/>
      <c r="H84" s="235"/>
      <c r="I84" s="226"/>
      <c r="J84" s="229"/>
      <c r="K84" s="226"/>
      <c r="L84" s="229"/>
      <c r="M84" s="229"/>
      <c r="N84" s="229"/>
      <c r="O84" s="229"/>
      <c r="P84" s="226"/>
      <c r="Q84" s="226"/>
      <c r="R84" s="237"/>
      <c r="S84" s="237"/>
      <c r="T84" s="277"/>
      <c r="U84" s="227"/>
      <c r="V84" s="227"/>
      <c r="W84" s="226"/>
      <c r="X84" s="226"/>
      <c r="Y84" s="255"/>
      <c r="Z84" s="226"/>
      <c r="AA84" s="229"/>
      <c r="AB84" s="240"/>
      <c r="AC84" s="255"/>
      <c r="AD84" s="226"/>
      <c r="AE84" s="226"/>
      <c r="AF84" s="242"/>
      <c r="AG84" s="231"/>
      <c r="AH84" s="231"/>
      <c r="AI84" s="243"/>
      <c r="AJ84" s="226"/>
      <c r="AK84" s="231"/>
      <c r="AL84" s="226"/>
      <c r="AM84" s="231"/>
      <c r="AN84" s="226"/>
      <c r="AO84" s="231"/>
      <c r="AP84" s="226"/>
      <c r="AQ84" s="231"/>
      <c r="AR84" s="231"/>
      <c r="AS84" s="226"/>
      <c r="AT84" s="226"/>
      <c r="AU84" s="226"/>
      <c r="AV84" s="226"/>
      <c r="AW84" s="226"/>
      <c r="AX84" s="226"/>
      <c r="AY84" s="241"/>
      <c r="AZ84" s="226"/>
      <c r="BA84" s="226"/>
      <c r="BB84" s="244"/>
      <c r="BC84" s="266">
        <f t="shared" si="1"/>
        <v>0</v>
      </c>
      <c r="BD84" s="245"/>
      <c r="BE84" s="245"/>
      <c r="BF84" s="245"/>
      <c r="BG84" s="245"/>
      <c r="BH84" s="245"/>
      <c r="BI84" s="245"/>
      <c r="BJ84" s="245"/>
      <c r="BK84" s="245"/>
      <c r="BL84" s="245"/>
      <c r="BM84" s="245"/>
      <c r="BN84" s="245"/>
      <c r="BO84" s="245"/>
      <c r="BP84" s="245"/>
      <c r="BQ84" s="245"/>
      <c r="BR84" s="245"/>
      <c r="BS84" s="245"/>
      <c r="BT84" s="245"/>
      <c r="BU84" s="245"/>
      <c r="BV84" s="245"/>
      <c r="BW84" s="245"/>
      <c r="BX84" s="245"/>
      <c r="BY84" s="245"/>
      <c r="BZ84" s="245"/>
      <c r="CA84" s="245"/>
      <c r="CB84" s="245"/>
      <c r="CC84" s="245"/>
      <c r="CD84" s="245"/>
      <c r="CE84" s="245"/>
      <c r="CF84" s="245"/>
      <c r="CG84" s="245"/>
      <c r="CH84" s="245"/>
      <c r="CI84" s="245"/>
      <c r="CJ84" s="245"/>
      <c r="CK84" s="245"/>
      <c r="CL84" s="245"/>
      <c r="CM84" s="245"/>
      <c r="CN84" s="245"/>
      <c r="CO84" s="245"/>
      <c r="CP84" s="245"/>
      <c r="CQ84" s="245"/>
    </row>
    <row r="85" spans="2:95" s="234" customFormat="1" ht="27.75" customHeight="1">
      <c r="B85" s="226"/>
      <c r="C85" s="235"/>
      <c r="D85" s="226"/>
      <c r="E85" s="226"/>
      <c r="F85" s="229"/>
      <c r="G85" s="236"/>
      <c r="H85" s="235"/>
      <c r="I85" s="226"/>
      <c r="J85" s="229"/>
      <c r="K85" s="226"/>
      <c r="L85" s="229"/>
      <c r="M85" s="229"/>
      <c r="N85" s="229"/>
      <c r="O85" s="229"/>
      <c r="P85" s="226"/>
      <c r="Q85" s="226"/>
      <c r="R85" s="237"/>
      <c r="S85" s="237"/>
      <c r="T85" s="277"/>
      <c r="U85" s="227"/>
      <c r="V85" s="227"/>
      <c r="W85" s="226"/>
      <c r="X85" s="226"/>
      <c r="Y85" s="255"/>
      <c r="Z85" s="226"/>
      <c r="AA85" s="229"/>
      <c r="AB85" s="240"/>
      <c r="AC85" s="255"/>
      <c r="AD85" s="226"/>
      <c r="AE85" s="226"/>
      <c r="AF85" s="242"/>
      <c r="AG85" s="231"/>
      <c r="AH85" s="231"/>
      <c r="AI85" s="243"/>
      <c r="AJ85" s="226"/>
      <c r="AK85" s="231"/>
      <c r="AL85" s="226"/>
      <c r="AM85" s="231"/>
      <c r="AN85" s="226"/>
      <c r="AO85" s="231"/>
      <c r="AP85" s="226"/>
      <c r="AQ85" s="231"/>
      <c r="AR85" s="231"/>
      <c r="AS85" s="226"/>
      <c r="AT85" s="226"/>
      <c r="AU85" s="226"/>
      <c r="AV85" s="226"/>
      <c r="AW85" s="226"/>
      <c r="AX85" s="226"/>
      <c r="AY85" s="241"/>
      <c r="AZ85" s="226"/>
      <c r="BA85" s="226"/>
      <c r="BB85" s="244"/>
      <c r="BC85" s="266">
        <f t="shared" si="1"/>
        <v>0</v>
      </c>
      <c r="BD85" s="245"/>
      <c r="BE85" s="245"/>
      <c r="BF85" s="245"/>
      <c r="BG85" s="245"/>
      <c r="BH85" s="245"/>
      <c r="BI85" s="245"/>
      <c r="BJ85" s="245"/>
      <c r="BK85" s="245"/>
      <c r="BL85" s="245"/>
      <c r="BM85" s="245"/>
      <c r="BN85" s="245"/>
      <c r="BO85" s="245"/>
      <c r="BP85" s="245"/>
      <c r="BQ85" s="245"/>
      <c r="BR85" s="245"/>
      <c r="BS85" s="245"/>
      <c r="BT85" s="245"/>
      <c r="BU85" s="245"/>
      <c r="BV85" s="245"/>
      <c r="BW85" s="245"/>
      <c r="BX85" s="245"/>
      <c r="BY85" s="245"/>
      <c r="BZ85" s="245"/>
      <c r="CA85" s="245"/>
      <c r="CB85" s="245"/>
      <c r="CC85" s="245"/>
      <c r="CD85" s="245"/>
      <c r="CE85" s="245"/>
      <c r="CF85" s="245"/>
      <c r="CG85" s="245"/>
      <c r="CH85" s="245"/>
      <c r="CI85" s="245"/>
      <c r="CJ85" s="245"/>
      <c r="CK85" s="245"/>
      <c r="CL85" s="245"/>
      <c r="CM85" s="245"/>
      <c r="CN85" s="245"/>
      <c r="CO85" s="245"/>
      <c r="CP85" s="245"/>
      <c r="CQ85" s="245"/>
    </row>
    <row r="86" spans="2:95" s="234" customFormat="1" ht="27.75" customHeight="1">
      <c r="B86" s="226"/>
      <c r="C86" s="235"/>
      <c r="D86" s="226"/>
      <c r="E86" s="226"/>
      <c r="F86" s="229"/>
      <c r="G86" s="236"/>
      <c r="H86" s="235"/>
      <c r="I86" s="226"/>
      <c r="J86" s="229"/>
      <c r="K86" s="226"/>
      <c r="L86" s="229"/>
      <c r="M86" s="229"/>
      <c r="N86" s="229"/>
      <c r="O86" s="229"/>
      <c r="P86" s="226"/>
      <c r="Q86" s="226"/>
      <c r="R86" s="237"/>
      <c r="S86" s="237"/>
      <c r="T86" s="277"/>
      <c r="U86" s="227"/>
      <c r="V86" s="227"/>
      <c r="W86" s="226"/>
      <c r="X86" s="226"/>
      <c r="Y86" s="255"/>
      <c r="Z86" s="226"/>
      <c r="AA86" s="229"/>
      <c r="AB86" s="240"/>
      <c r="AC86" s="255"/>
      <c r="AD86" s="226"/>
      <c r="AE86" s="226"/>
      <c r="AF86" s="231"/>
      <c r="AG86" s="231"/>
      <c r="AH86" s="231"/>
      <c r="AI86" s="243"/>
      <c r="AJ86" s="226"/>
      <c r="AK86" s="231"/>
      <c r="AL86" s="226"/>
      <c r="AM86" s="231"/>
      <c r="AN86" s="226"/>
      <c r="AO86" s="231"/>
      <c r="AP86" s="226"/>
      <c r="AQ86" s="231"/>
      <c r="AR86" s="231"/>
      <c r="AS86" s="226"/>
      <c r="AT86" s="226"/>
      <c r="AU86" s="226"/>
      <c r="AV86" s="226"/>
      <c r="AW86" s="226"/>
      <c r="AX86" s="226"/>
      <c r="AY86" s="241"/>
      <c r="AZ86" s="226"/>
      <c r="BA86" s="226"/>
      <c r="BB86" s="244"/>
      <c r="BC86" s="266">
        <f t="shared" si="1"/>
        <v>0</v>
      </c>
      <c r="BD86" s="245"/>
      <c r="BE86" s="245"/>
      <c r="BF86" s="245"/>
      <c r="BG86" s="245"/>
      <c r="BH86" s="245"/>
      <c r="BI86" s="245"/>
      <c r="BJ86" s="245"/>
      <c r="BK86" s="245"/>
      <c r="BL86" s="245"/>
      <c r="BM86" s="245"/>
      <c r="BN86" s="245"/>
      <c r="BO86" s="245"/>
      <c r="BP86" s="245"/>
      <c r="BQ86" s="245"/>
      <c r="BR86" s="245"/>
      <c r="BS86" s="245"/>
      <c r="BT86" s="245"/>
      <c r="BU86" s="245"/>
      <c r="BV86" s="245"/>
      <c r="BW86" s="245"/>
      <c r="BX86" s="245"/>
      <c r="BY86" s="245"/>
      <c r="BZ86" s="245"/>
      <c r="CA86" s="245"/>
      <c r="CB86" s="245"/>
      <c r="CC86" s="245"/>
      <c r="CD86" s="245"/>
      <c r="CE86" s="245"/>
      <c r="CF86" s="245"/>
      <c r="CG86" s="245"/>
      <c r="CH86" s="245"/>
      <c r="CI86" s="245"/>
      <c r="CJ86" s="245"/>
      <c r="CK86" s="245"/>
      <c r="CL86" s="245"/>
      <c r="CM86" s="245"/>
      <c r="CN86" s="245"/>
      <c r="CO86" s="245"/>
      <c r="CP86" s="245"/>
      <c r="CQ86" s="245"/>
    </row>
    <row r="87" spans="2:95" s="234" customFormat="1" ht="27.75" customHeight="1">
      <c r="B87" s="226"/>
      <c r="C87" s="235"/>
      <c r="D87" s="226"/>
      <c r="E87" s="226"/>
      <c r="F87" s="229"/>
      <c r="G87" s="236"/>
      <c r="H87" s="235"/>
      <c r="I87" s="226"/>
      <c r="J87" s="229"/>
      <c r="K87" s="226"/>
      <c r="L87" s="229"/>
      <c r="M87" s="229"/>
      <c r="N87" s="229"/>
      <c r="O87" s="229"/>
      <c r="P87" s="226"/>
      <c r="Q87" s="226"/>
      <c r="R87" s="237"/>
      <c r="S87" s="237"/>
      <c r="T87" s="277"/>
      <c r="U87" s="227"/>
      <c r="V87" s="227"/>
      <c r="W87" s="226"/>
      <c r="X87" s="226"/>
      <c r="Y87" s="273"/>
      <c r="Z87" s="226"/>
      <c r="AA87" s="229"/>
      <c r="AB87" s="246"/>
      <c r="AC87" s="255"/>
      <c r="AD87" s="226"/>
      <c r="AE87" s="226"/>
      <c r="AF87" s="242"/>
      <c r="AG87" s="231"/>
      <c r="AH87" s="247"/>
      <c r="AI87" s="243"/>
      <c r="AJ87" s="226"/>
      <c r="AK87" s="231"/>
      <c r="AL87" s="226"/>
      <c r="AM87" s="231"/>
      <c r="AN87" s="226"/>
      <c r="AO87" s="231"/>
      <c r="AP87" s="226"/>
      <c r="AQ87" s="231"/>
      <c r="AR87" s="231"/>
      <c r="AS87" s="226"/>
      <c r="AT87" s="226"/>
      <c r="AU87" s="226"/>
      <c r="AV87" s="226"/>
      <c r="AW87" s="226"/>
      <c r="AX87" s="226"/>
      <c r="AY87" s="226"/>
      <c r="AZ87" s="226"/>
      <c r="BA87" s="226"/>
      <c r="BB87" s="244"/>
      <c r="BC87" s="266">
        <f t="shared" si="1"/>
        <v>0</v>
      </c>
      <c r="BD87" s="245"/>
      <c r="BE87" s="245"/>
      <c r="BF87" s="245"/>
      <c r="BG87" s="245"/>
      <c r="BH87" s="245"/>
      <c r="BI87" s="245"/>
      <c r="BJ87" s="245"/>
      <c r="BK87" s="245"/>
      <c r="BL87" s="245"/>
      <c r="BM87" s="245"/>
      <c r="BN87" s="245"/>
      <c r="BO87" s="245"/>
      <c r="BP87" s="245"/>
      <c r="BQ87" s="245"/>
      <c r="BR87" s="245"/>
      <c r="BS87" s="245"/>
      <c r="BT87" s="245"/>
      <c r="BU87" s="245"/>
      <c r="BV87" s="245"/>
      <c r="BW87" s="245"/>
      <c r="BX87" s="245"/>
      <c r="BY87" s="245"/>
      <c r="BZ87" s="245"/>
      <c r="CA87" s="245"/>
      <c r="CB87" s="245"/>
      <c r="CC87" s="245"/>
      <c r="CD87" s="245"/>
      <c r="CE87" s="245"/>
      <c r="CF87" s="245"/>
      <c r="CG87" s="245"/>
      <c r="CH87" s="245"/>
      <c r="CI87" s="245"/>
      <c r="CJ87" s="245"/>
      <c r="CK87" s="245"/>
      <c r="CL87" s="245"/>
      <c r="CM87" s="245"/>
      <c r="CN87" s="245"/>
      <c r="CO87" s="245"/>
      <c r="CP87" s="245"/>
      <c r="CQ87" s="245"/>
    </row>
    <row r="88" spans="2:95" s="234" customFormat="1" ht="27.75" customHeight="1">
      <c r="B88" s="226"/>
      <c r="C88" s="235"/>
      <c r="D88" s="226"/>
      <c r="E88" s="226"/>
      <c r="F88" s="229"/>
      <c r="G88" s="236"/>
      <c r="H88" s="235"/>
      <c r="I88" s="226"/>
      <c r="J88" s="229"/>
      <c r="K88" s="226"/>
      <c r="L88" s="229"/>
      <c r="M88" s="229"/>
      <c r="N88" s="229"/>
      <c r="O88" s="229"/>
      <c r="P88" s="226"/>
      <c r="Q88" s="226"/>
      <c r="R88" s="226"/>
      <c r="S88" s="226"/>
      <c r="T88" s="277"/>
      <c r="U88" s="227"/>
      <c r="V88" s="227"/>
      <c r="W88" s="226"/>
      <c r="X88" s="226"/>
      <c r="Y88" s="273"/>
      <c r="Z88" s="226"/>
      <c r="AA88" s="229"/>
      <c r="AB88" s="246"/>
      <c r="AC88" s="255"/>
      <c r="AD88" s="226"/>
      <c r="AE88" s="226"/>
      <c r="AF88" s="231"/>
      <c r="AG88" s="231"/>
      <c r="AH88" s="248"/>
      <c r="AI88" s="249"/>
      <c r="AJ88" s="226"/>
      <c r="AK88" s="231"/>
      <c r="AL88" s="226"/>
      <c r="AM88" s="231"/>
      <c r="AN88" s="226"/>
      <c r="AO88" s="231"/>
      <c r="AP88" s="226"/>
      <c r="AQ88" s="231"/>
      <c r="AR88" s="231"/>
      <c r="AS88" s="226"/>
      <c r="AT88" s="226"/>
      <c r="AU88" s="226"/>
      <c r="AV88" s="226"/>
      <c r="AW88" s="226"/>
      <c r="AX88" s="226"/>
      <c r="AY88" s="226"/>
      <c r="AZ88" s="226"/>
      <c r="BA88" s="226"/>
      <c r="BB88" s="244"/>
      <c r="BC88" s="266">
        <f t="shared" si="1"/>
        <v>0</v>
      </c>
      <c r="BD88" s="245"/>
      <c r="BE88" s="245"/>
      <c r="BF88" s="245"/>
      <c r="BG88" s="245"/>
      <c r="BH88" s="245"/>
      <c r="BI88" s="245"/>
      <c r="BJ88" s="245"/>
      <c r="BK88" s="245"/>
      <c r="BL88" s="245"/>
      <c r="BM88" s="245"/>
      <c r="BN88" s="245"/>
      <c r="BO88" s="245"/>
      <c r="BP88" s="245"/>
      <c r="BQ88" s="245"/>
      <c r="BR88" s="245"/>
      <c r="BS88" s="245"/>
      <c r="BT88" s="245"/>
      <c r="BU88" s="245"/>
      <c r="BV88" s="245"/>
      <c r="BW88" s="245"/>
      <c r="BX88" s="245"/>
      <c r="BY88" s="245"/>
      <c r="BZ88" s="245"/>
      <c r="CA88" s="245"/>
      <c r="CB88" s="245"/>
      <c r="CC88" s="245"/>
      <c r="CD88" s="245"/>
      <c r="CE88" s="245"/>
      <c r="CF88" s="245"/>
      <c r="CG88" s="245"/>
      <c r="CH88" s="245"/>
      <c r="CI88" s="245"/>
      <c r="CJ88" s="245"/>
      <c r="CK88" s="245"/>
      <c r="CL88" s="245"/>
      <c r="CM88" s="245"/>
      <c r="CN88" s="245"/>
      <c r="CO88" s="245"/>
      <c r="CP88" s="245"/>
      <c r="CQ88" s="245"/>
    </row>
    <row r="89" spans="2:95" s="234" customFormat="1" ht="27.75" customHeight="1">
      <c r="B89" s="226"/>
      <c r="C89" s="226"/>
      <c r="D89" s="226"/>
      <c r="E89" s="226"/>
      <c r="F89" s="229"/>
      <c r="G89" s="236"/>
      <c r="H89" s="250"/>
      <c r="I89" s="226"/>
      <c r="J89" s="229"/>
      <c r="K89" s="226"/>
      <c r="L89" s="229"/>
      <c r="M89" s="229"/>
      <c r="N89" s="229"/>
      <c r="O89" s="229"/>
      <c r="P89" s="225"/>
      <c r="Q89" s="226"/>
      <c r="R89" s="226"/>
      <c r="S89" s="226"/>
      <c r="T89" s="278"/>
      <c r="U89" s="227"/>
      <c r="V89" s="227"/>
      <c r="W89" s="228"/>
      <c r="X89" s="228"/>
      <c r="Y89" s="274"/>
      <c r="Z89" s="229"/>
      <c r="AA89" s="251"/>
      <c r="AB89" s="230"/>
      <c r="AC89" s="255"/>
      <c r="AD89" s="226"/>
      <c r="AE89" s="226"/>
      <c r="AF89" s="231"/>
      <c r="AG89" s="226"/>
      <c r="AH89" s="226"/>
      <c r="AI89" s="226"/>
      <c r="AJ89" s="226"/>
      <c r="AK89" s="231"/>
      <c r="AL89" s="226"/>
      <c r="AM89" s="231"/>
      <c r="AN89" s="226"/>
      <c r="AO89" s="231"/>
      <c r="AP89" s="226"/>
      <c r="AQ89" s="231"/>
      <c r="AR89" s="231"/>
      <c r="AS89" s="226"/>
      <c r="AT89" s="226"/>
      <c r="AU89" s="226"/>
      <c r="AV89" s="226"/>
      <c r="AW89" s="226"/>
      <c r="AX89" s="226"/>
      <c r="AY89" s="226"/>
      <c r="AZ89" s="226"/>
      <c r="BA89" s="226"/>
      <c r="BB89" s="252"/>
      <c r="BC89" s="266">
        <f t="shared" si="1"/>
        <v>0</v>
      </c>
      <c r="BD89" s="245"/>
      <c r="BE89" s="245"/>
      <c r="BF89" s="245"/>
      <c r="BG89" s="245"/>
      <c r="BH89" s="245"/>
      <c r="BI89" s="245"/>
      <c r="BJ89" s="245"/>
      <c r="BK89" s="245"/>
      <c r="BL89" s="245"/>
      <c r="BM89" s="245"/>
      <c r="BN89" s="245"/>
      <c r="BO89" s="245"/>
      <c r="BP89" s="245"/>
      <c r="BQ89" s="245"/>
      <c r="BR89" s="245"/>
      <c r="BS89" s="245"/>
      <c r="BT89" s="245"/>
      <c r="BU89" s="245"/>
      <c r="BV89" s="245"/>
      <c r="BW89" s="245"/>
      <c r="BX89" s="245"/>
      <c r="BY89" s="245"/>
      <c r="BZ89" s="245"/>
      <c r="CA89" s="245"/>
      <c r="CB89" s="245"/>
      <c r="CC89" s="245"/>
      <c r="CD89" s="245"/>
      <c r="CE89" s="245"/>
      <c r="CF89" s="245"/>
      <c r="CG89" s="245"/>
      <c r="CH89" s="245"/>
      <c r="CI89" s="245"/>
      <c r="CJ89" s="245"/>
      <c r="CK89" s="245"/>
      <c r="CL89" s="245"/>
      <c r="CM89" s="245"/>
      <c r="CN89" s="245"/>
      <c r="CO89" s="245"/>
      <c r="CP89" s="245"/>
      <c r="CQ89" s="245"/>
    </row>
    <row r="90" spans="2:95" s="234" customFormat="1" ht="27.75" customHeight="1">
      <c r="B90" s="226"/>
      <c r="C90" s="226"/>
      <c r="D90" s="226"/>
      <c r="E90" s="226"/>
      <c r="F90" s="229"/>
      <c r="G90" s="236"/>
      <c r="H90" s="250"/>
      <c r="I90" s="226"/>
      <c r="J90" s="229"/>
      <c r="K90" s="226"/>
      <c r="L90" s="229"/>
      <c r="M90" s="229"/>
      <c r="N90" s="229"/>
      <c r="O90" s="229"/>
      <c r="P90" s="225"/>
      <c r="Q90" s="226"/>
      <c r="R90" s="226"/>
      <c r="S90" s="226"/>
      <c r="T90" s="278"/>
      <c r="U90" s="227"/>
      <c r="V90" s="227"/>
      <c r="W90" s="228"/>
      <c r="X90" s="228"/>
      <c r="Y90" s="274"/>
      <c r="Z90" s="229"/>
      <c r="AA90" s="251"/>
      <c r="AB90" s="230"/>
      <c r="AC90" s="255"/>
      <c r="AD90" s="226"/>
      <c r="AE90" s="226"/>
      <c r="AF90" s="231"/>
      <c r="AG90" s="226"/>
      <c r="AH90" s="226"/>
      <c r="AI90" s="226"/>
      <c r="AJ90" s="226"/>
      <c r="AK90" s="231"/>
      <c r="AL90" s="226"/>
      <c r="AM90" s="231"/>
      <c r="AN90" s="226"/>
      <c r="AO90" s="231"/>
      <c r="AP90" s="226"/>
      <c r="AQ90" s="231"/>
      <c r="AR90" s="231"/>
      <c r="AS90" s="226"/>
      <c r="AT90" s="226"/>
      <c r="AU90" s="226"/>
      <c r="AV90" s="226"/>
      <c r="AW90" s="226"/>
      <c r="AX90" s="226"/>
      <c r="AY90" s="226"/>
      <c r="AZ90" s="226"/>
      <c r="BA90" s="226"/>
      <c r="BB90" s="252"/>
      <c r="BC90" s="266">
        <f t="shared" si="1"/>
        <v>0</v>
      </c>
      <c r="BD90" s="245"/>
      <c r="BE90" s="245"/>
      <c r="BF90" s="245"/>
      <c r="BG90" s="245"/>
      <c r="BH90" s="245"/>
      <c r="BI90" s="245"/>
      <c r="BJ90" s="245"/>
      <c r="BK90" s="245"/>
      <c r="BL90" s="245"/>
      <c r="BM90" s="245"/>
      <c r="BN90" s="245"/>
      <c r="BO90" s="245"/>
      <c r="BP90" s="245"/>
      <c r="BQ90" s="245"/>
      <c r="BR90" s="245"/>
      <c r="BS90" s="245"/>
      <c r="BT90" s="245"/>
      <c r="BU90" s="245"/>
      <c r="BV90" s="245"/>
      <c r="BW90" s="245"/>
      <c r="BX90" s="245"/>
      <c r="BY90" s="245"/>
      <c r="BZ90" s="245"/>
      <c r="CA90" s="245"/>
      <c r="CB90" s="245"/>
      <c r="CC90" s="245"/>
      <c r="CD90" s="245"/>
      <c r="CE90" s="245"/>
      <c r="CF90" s="245"/>
      <c r="CG90" s="245"/>
      <c r="CH90" s="245"/>
      <c r="CI90" s="245"/>
      <c r="CJ90" s="245"/>
      <c r="CK90" s="245"/>
      <c r="CL90" s="245"/>
      <c r="CM90" s="245"/>
      <c r="CN90" s="245"/>
      <c r="CO90" s="245"/>
      <c r="CP90" s="245"/>
      <c r="CQ90" s="245"/>
    </row>
    <row r="91" spans="2:95" s="234" customFormat="1" ht="27.75" customHeight="1">
      <c r="B91" s="226"/>
      <c r="C91" s="226"/>
      <c r="D91" s="226"/>
      <c r="E91" s="226"/>
      <c r="F91" s="229"/>
      <c r="G91" s="236"/>
      <c r="H91" s="250"/>
      <c r="I91" s="226"/>
      <c r="J91" s="229"/>
      <c r="K91" s="226"/>
      <c r="L91" s="229"/>
      <c r="M91" s="229"/>
      <c r="N91" s="229"/>
      <c r="O91" s="229"/>
      <c r="P91" s="225"/>
      <c r="Q91" s="226"/>
      <c r="R91" s="226"/>
      <c r="S91" s="226"/>
      <c r="T91" s="278"/>
      <c r="U91" s="227"/>
      <c r="V91" s="227"/>
      <c r="W91" s="228"/>
      <c r="X91" s="228"/>
      <c r="Y91" s="274"/>
      <c r="Z91" s="229"/>
      <c r="AA91" s="251"/>
      <c r="AB91" s="230"/>
      <c r="AC91" s="255"/>
      <c r="AD91" s="226"/>
      <c r="AE91" s="226"/>
      <c r="AF91" s="231"/>
      <c r="AG91" s="226"/>
      <c r="AH91" s="226"/>
      <c r="AI91" s="226"/>
      <c r="AJ91" s="226"/>
      <c r="AK91" s="231"/>
      <c r="AL91" s="226"/>
      <c r="AM91" s="231"/>
      <c r="AN91" s="226"/>
      <c r="AO91" s="231"/>
      <c r="AP91" s="226"/>
      <c r="AQ91" s="231"/>
      <c r="AR91" s="231"/>
      <c r="AS91" s="226"/>
      <c r="AT91" s="226"/>
      <c r="AU91" s="226"/>
      <c r="AV91" s="226"/>
      <c r="AW91" s="226"/>
      <c r="AX91" s="226"/>
      <c r="AY91" s="226"/>
      <c r="AZ91" s="226"/>
      <c r="BA91" s="226"/>
      <c r="BB91" s="252"/>
      <c r="BC91" s="266">
        <f t="shared" si="1"/>
        <v>0</v>
      </c>
      <c r="BD91" s="245"/>
      <c r="BE91" s="245"/>
      <c r="BF91" s="245"/>
      <c r="BG91" s="245"/>
      <c r="BH91" s="245"/>
      <c r="BI91" s="245"/>
      <c r="BJ91" s="245"/>
      <c r="BK91" s="245"/>
      <c r="BL91" s="245"/>
      <c r="BM91" s="245"/>
      <c r="BN91" s="245"/>
      <c r="BO91" s="245"/>
      <c r="BP91" s="245"/>
      <c r="BQ91" s="245"/>
      <c r="BR91" s="245"/>
      <c r="BS91" s="245"/>
      <c r="BT91" s="245"/>
      <c r="BU91" s="245"/>
      <c r="BV91" s="245"/>
      <c r="BW91" s="245"/>
      <c r="BX91" s="245"/>
      <c r="BY91" s="245"/>
      <c r="BZ91" s="245"/>
      <c r="CA91" s="245"/>
      <c r="CB91" s="245"/>
      <c r="CC91" s="245"/>
      <c r="CD91" s="245"/>
      <c r="CE91" s="245"/>
      <c r="CF91" s="245"/>
      <c r="CG91" s="245"/>
      <c r="CH91" s="245"/>
      <c r="CI91" s="245"/>
      <c r="CJ91" s="245"/>
      <c r="CK91" s="245"/>
      <c r="CL91" s="245"/>
      <c r="CM91" s="245"/>
      <c r="CN91" s="245"/>
      <c r="CO91" s="245"/>
      <c r="CP91" s="245"/>
      <c r="CQ91" s="245"/>
    </row>
    <row r="92" spans="2:95" s="234" customFormat="1" ht="27.75" customHeight="1">
      <c r="B92" s="226"/>
      <c r="C92" s="226"/>
      <c r="D92" s="226"/>
      <c r="E92" s="226"/>
      <c r="F92" s="229"/>
      <c r="G92" s="236"/>
      <c r="H92" s="250"/>
      <c r="I92" s="226"/>
      <c r="J92" s="229"/>
      <c r="K92" s="226"/>
      <c r="L92" s="229"/>
      <c r="M92" s="229"/>
      <c r="N92" s="229"/>
      <c r="O92" s="229"/>
      <c r="P92" s="225"/>
      <c r="Q92" s="226"/>
      <c r="R92" s="226"/>
      <c r="S92" s="226"/>
      <c r="T92" s="278"/>
      <c r="U92" s="227"/>
      <c r="V92" s="227"/>
      <c r="W92" s="228"/>
      <c r="X92" s="228"/>
      <c r="Y92" s="274"/>
      <c r="Z92" s="229"/>
      <c r="AA92" s="251"/>
      <c r="AB92" s="230"/>
      <c r="AC92" s="255"/>
      <c r="AD92" s="226"/>
      <c r="AE92" s="226"/>
      <c r="AF92" s="231"/>
      <c r="AG92" s="226"/>
      <c r="AH92" s="226"/>
      <c r="AI92" s="226"/>
      <c r="AJ92" s="226"/>
      <c r="AK92" s="231"/>
      <c r="AL92" s="226"/>
      <c r="AM92" s="231"/>
      <c r="AN92" s="226"/>
      <c r="AO92" s="231"/>
      <c r="AP92" s="226"/>
      <c r="AQ92" s="231"/>
      <c r="AR92" s="231"/>
      <c r="AS92" s="226"/>
      <c r="AT92" s="226"/>
      <c r="AU92" s="226"/>
      <c r="AV92" s="226"/>
      <c r="AW92" s="226"/>
      <c r="AX92" s="226"/>
      <c r="AY92" s="226"/>
      <c r="AZ92" s="226"/>
      <c r="BA92" s="226"/>
      <c r="BB92" s="252"/>
      <c r="BC92" s="266">
        <f t="shared" si="1"/>
        <v>0</v>
      </c>
      <c r="BD92" s="245"/>
      <c r="BE92" s="245"/>
      <c r="BF92" s="245"/>
      <c r="BG92" s="245"/>
      <c r="BH92" s="245"/>
      <c r="BI92" s="245"/>
      <c r="BJ92" s="245"/>
      <c r="BK92" s="245"/>
      <c r="BL92" s="245"/>
      <c r="BM92" s="245"/>
      <c r="BN92" s="245"/>
      <c r="BO92" s="245"/>
      <c r="BP92" s="245"/>
      <c r="BQ92" s="245"/>
      <c r="BR92" s="245"/>
      <c r="BS92" s="245"/>
      <c r="BT92" s="245"/>
      <c r="BU92" s="245"/>
      <c r="BV92" s="245"/>
      <c r="BW92" s="245"/>
      <c r="BX92" s="245"/>
      <c r="BY92" s="245"/>
      <c r="BZ92" s="245"/>
      <c r="CA92" s="245"/>
      <c r="CB92" s="245"/>
      <c r="CC92" s="245"/>
      <c r="CD92" s="245"/>
      <c r="CE92" s="245"/>
      <c r="CF92" s="245"/>
      <c r="CG92" s="245"/>
      <c r="CH92" s="245"/>
      <c r="CI92" s="245"/>
      <c r="CJ92" s="245"/>
      <c r="CK92" s="245"/>
      <c r="CL92" s="245"/>
      <c r="CM92" s="245"/>
      <c r="CN92" s="245"/>
      <c r="CO92" s="245"/>
      <c r="CP92" s="245"/>
      <c r="CQ92" s="245"/>
    </row>
    <row r="93" spans="2:95" s="234" customFormat="1" ht="27.75" customHeight="1">
      <c r="B93" s="226"/>
      <c r="C93" s="226"/>
      <c r="D93" s="226"/>
      <c r="E93" s="226"/>
      <c r="F93" s="229"/>
      <c r="G93" s="236"/>
      <c r="H93" s="250"/>
      <c r="I93" s="226"/>
      <c r="J93" s="229"/>
      <c r="K93" s="226"/>
      <c r="L93" s="229"/>
      <c r="M93" s="229"/>
      <c r="N93" s="229"/>
      <c r="O93" s="229"/>
      <c r="P93" s="225"/>
      <c r="Q93" s="226"/>
      <c r="R93" s="226"/>
      <c r="S93" s="226"/>
      <c r="T93" s="278"/>
      <c r="U93" s="227"/>
      <c r="V93" s="227"/>
      <c r="W93" s="228"/>
      <c r="X93" s="228"/>
      <c r="Y93" s="274"/>
      <c r="Z93" s="229"/>
      <c r="AA93" s="251"/>
      <c r="AB93" s="230"/>
      <c r="AC93" s="255"/>
      <c r="AD93" s="226"/>
      <c r="AE93" s="226"/>
      <c r="AF93" s="231"/>
      <c r="AG93" s="226"/>
      <c r="AH93" s="226"/>
      <c r="AI93" s="226"/>
      <c r="AJ93" s="226"/>
      <c r="AK93" s="231"/>
      <c r="AL93" s="226"/>
      <c r="AM93" s="231"/>
      <c r="AN93" s="226"/>
      <c r="AO93" s="231"/>
      <c r="AP93" s="226"/>
      <c r="AQ93" s="231"/>
      <c r="AR93" s="231"/>
      <c r="AS93" s="226"/>
      <c r="AT93" s="226"/>
      <c r="AU93" s="226"/>
      <c r="AV93" s="226"/>
      <c r="AW93" s="226"/>
      <c r="AX93" s="226"/>
      <c r="AY93" s="226"/>
      <c r="AZ93" s="226"/>
      <c r="BA93" s="226"/>
      <c r="BB93" s="252"/>
      <c r="BC93" s="266">
        <f t="shared" si="1"/>
        <v>0</v>
      </c>
      <c r="BD93" s="245"/>
      <c r="BE93" s="245"/>
      <c r="BF93" s="245"/>
      <c r="BG93" s="245"/>
      <c r="BH93" s="245"/>
      <c r="BI93" s="245"/>
      <c r="BJ93" s="245"/>
      <c r="BK93" s="245"/>
      <c r="BL93" s="245"/>
      <c r="BM93" s="245"/>
      <c r="BN93" s="245"/>
      <c r="BO93" s="245"/>
      <c r="BP93" s="245"/>
      <c r="BQ93" s="245"/>
      <c r="BR93" s="245"/>
      <c r="BS93" s="245"/>
      <c r="BT93" s="245"/>
      <c r="BU93" s="245"/>
      <c r="BV93" s="245"/>
      <c r="BW93" s="245"/>
      <c r="BX93" s="245"/>
      <c r="BY93" s="245"/>
      <c r="BZ93" s="245"/>
      <c r="CA93" s="245"/>
      <c r="CB93" s="245"/>
      <c r="CC93" s="245"/>
      <c r="CD93" s="245"/>
      <c r="CE93" s="245"/>
      <c r="CF93" s="245"/>
      <c r="CG93" s="245"/>
      <c r="CH93" s="245"/>
      <c r="CI93" s="245"/>
      <c r="CJ93" s="245"/>
      <c r="CK93" s="245"/>
      <c r="CL93" s="245"/>
      <c r="CM93" s="245"/>
      <c r="CN93" s="245"/>
      <c r="CO93" s="245"/>
      <c r="CP93" s="245"/>
      <c r="CQ93" s="245"/>
    </row>
    <row r="94" spans="2:95" s="234" customFormat="1" ht="27.75" customHeight="1">
      <c r="B94" s="226"/>
      <c r="C94" s="226"/>
      <c r="D94" s="226"/>
      <c r="E94" s="226"/>
      <c r="F94" s="229"/>
      <c r="G94" s="236"/>
      <c r="H94" s="253"/>
      <c r="I94" s="226"/>
      <c r="J94" s="229"/>
      <c r="K94" s="226"/>
      <c r="L94" s="229"/>
      <c r="M94" s="229"/>
      <c r="N94" s="229"/>
      <c r="O94" s="229"/>
      <c r="P94" s="225"/>
      <c r="Q94" s="226"/>
      <c r="R94" s="226"/>
      <c r="S94" s="226"/>
      <c r="T94" s="278"/>
      <c r="U94" s="227"/>
      <c r="V94" s="227"/>
      <c r="W94" s="226"/>
      <c r="X94" s="226"/>
      <c r="Y94" s="273"/>
      <c r="Z94" s="226"/>
      <c r="AA94" s="229"/>
      <c r="AB94" s="230"/>
      <c r="AC94" s="255"/>
      <c r="AD94" s="226"/>
      <c r="AE94" s="226"/>
      <c r="AF94" s="231"/>
      <c r="AG94" s="226"/>
      <c r="AH94" s="226"/>
      <c r="AI94" s="226"/>
      <c r="AJ94" s="226"/>
      <c r="AK94" s="231"/>
      <c r="AL94" s="226"/>
      <c r="AM94" s="231"/>
      <c r="AN94" s="226"/>
      <c r="AO94" s="231"/>
      <c r="AP94" s="226"/>
      <c r="AQ94" s="231"/>
      <c r="AR94" s="231"/>
      <c r="AS94" s="226"/>
      <c r="AT94" s="226"/>
      <c r="AU94" s="226"/>
      <c r="AV94" s="226"/>
      <c r="AW94" s="226"/>
      <c r="AX94" s="226"/>
      <c r="AY94" s="226"/>
      <c r="AZ94" s="226"/>
      <c r="BA94" s="226"/>
      <c r="BB94" s="252"/>
      <c r="BC94" s="266">
        <f t="shared" si="1"/>
        <v>0</v>
      </c>
      <c r="BD94" s="245"/>
      <c r="BE94" s="245"/>
      <c r="BF94" s="245"/>
      <c r="BG94" s="245"/>
      <c r="BH94" s="245"/>
      <c r="BI94" s="245"/>
      <c r="BJ94" s="245"/>
      <c r="BK94" s="245"/>
      <c r="BL94" s="245"/>
      <c r="BM94" s="245"/>
      <c r="BN94" s="245"/>
      <c r="BO94" s="245"/>
      <c r="BP94" s="245"/>
      <c r="BQ94" s="245"/>
      <c r="BR94" s="245"/>
      <c r="BS94" s="245"/>
      <c r="BT94" s="245"/>
      <c r="BU94" s="245"/>
      <c r="BV94" s="245"/>
      <c r="BW94" s="245"/>
      <c r="BX94" s="245"/>
      <c r="BY94" s="245"/>
      <c r="BZ94" s="245"/>
      <c r="CA94" s="245"/>
      <c r="CB94" s="245"/>
      <c r="CC94" s="245"/>
      <c r="CD94" s="245"/>
      <c r="CE94" s="245"/>
      <c r="CF94" s="245"/>
      <c r="CG94" s="245"/>
      <c r="CH94" s="245"/>
      <c r="CI94" s="245"/>
      <c r="CJ94" s="245"/>
      <c r="CK94" s="245"/>
      <c r="CL94" s="245"/>
      <c r="CM94" s="245"/>
      <c r="CN94" s="245"/>
      <c r="CO94" s="245"/>
      <c r="CP94" s="245"/>
      <c r="CQ94" s="245"/>
    </row>
    <row r="95" spans="2:95" s="234" customFormat="1" ht="27.75" customHeight="1">
      <c r="B95" s="226"/>
      <c r="C95" s="226"/>
      <c r="D95" s="226"/>
      <c r="E95" s="226"/>
      <c r="F95" s="229"/>
      <c r="G95" s="236"/>
      <c r="H95" s="253"/>
      <c r="I95" s="226"/>
      <c r="J95" s="229"/>
      <c r="K95" s="226"/>
      <c r="L95" s="229"/>
      <c r="M95" s="229"/>
      <c r="N95" s="229"/>
      <c r="O95" s="229"/>
      <c r="P95" s="225"/>
      <c r="Q95" s="226"/>
      <c r="R95" s="226"/>
      <c r="S95" s="226"/>
      <c r="T95" s="278"/>
      <c r="U95" s="227"/>
      <c r="V95" s="227"/>
      <c r="W95" s="228"/>
      <c r="X95" s="228"/>
      <c r="Y95" s="274"/>
      <c r="Z95" s="229"/>
      <c r="AA95" s="251"/>
      <c r="AB95" s="230"/>
      <c r="AC95" s="255"/>
      <c r="AD95" s="226"/>
      <c r="AE95" s="226"/>
      <c r="AF95" s="231"/>
      <c r="AG95" s="226"/>
      <c r="AH95" s="226"/>
      <c r="AI95" s="226"/>
      <c r="AJ95" s="226"/>
      <c r="AK95" s="231"/>
      <c r="AL95" s="226"/>
      <c r="AM95" s="231"/>
      <c r="AN95" s="226"/>
      <c r="AO95" s="231"/>
      <c r="AP95" s="226"/>
      <c r="AQ95" s="231"/>
      <c r="AR95" s="231"/>
      <c r="AS95" s="226"/>
      <c r="AT95" s="226"/>
      <c r="AU95" s="226"/>
      <c r="AV95" s="226"/>
      <c r="AW95" s="226"/>
      <c r="AX95" s="226"/>
      <c r="AY95" s="226"/>
      <c r="AZ95" s="226"/>
      <c r="BA95" s="226"/>
      <c r="BB95" s="252"/>
      <c r="BC95" s="266">
        <f t="shared" si="1"/>
        <v>0</v>
      </c>
      <c r="BD95" s="245"/>
      <c r="BE95" s="245"/>
      <c r="BF95" s="245"/>
      <c r="BG95" s="245"/>
      <c r="BH95" s="245"/>
      <c r="BI95" s="245"/>
      <c r="BJ95" s="245"/>
      <c r="BK95" s="245"/>
      <c r="BL95" s="245"/>
      <c r="BM95" s="245"/>
      <c r="BN95" s="245"/>
      <c r="BO95" s="245"/>
      <c r="BP95" s="245"/>
      <c r="BQ95" s="245"/>
      <c r="BR95" s="245"/>
      <c r="BS95" s="245"/>
      <c r="BT95" s="245"/>
      <c r="BU95" s="245"/>
      <c r="BV95" s="245"/>
      <c r="BW95" s="245"/>
      <c r="BX95" s="245"/>
      <c r="BY95" s="245"/>
      <c r="BZ95" s="245"/>
      <c r="CA95" s="245"/>
      <c r="CB95" s="245"/>
      <c r="CC95" s="245"/>
      <c r="CD95" s="245"/>
      <c r="CE95" s="245"/>
      <c r="CF95" s="245"/>
      <c r="CG95" s="245"/>
      <c r="CH95" s="245"/>
      <c r="CI95" s="245"/>
      <c r="CJ95" s="245"/>
      <c r="CK95" s="245"/>
      <c r="CL95" s="245"/>
      <c r="CM95" s="245"/>
      <c r="CN95" s="245"/>
      <c r="CO95" s="245"/>
      <c r="CP95" s="245"/>
      <c r="CQ95" s="245"/>
    </row>
    <row r="96" spans="2:95" s="234" customFormat="1" ht="27.75" customHeight="1">
      <c r="B96" s="226"/>
      <c r="C96" s="235"/>
      <c r="D96" s="226"/>
      <c r="E96" s="226"/>
      <c r="F96" s="229"/>
      <c r="G96" s="236"/>
      <c r="H96" s="254"/>
      <c r="I96" s="255"/>
      <c r="J96" s="229"/>
      <c r="K96" s="226"/>
      <c r="L96" s="229"/>
      <c r="M96" s="256"/>
      <c r="N96" s="256"/>
      <c r="O96" s="256"/>
      <c r="P96" s="255"/>
      <c r="Q96" s="226"/>
      <c r="R96" s="228"/>
      <c r="S96" s="228"/>
      <c r="T96" s="255"/>
      <c r="U96" s="227"/>
      <c r="V96" s="227"/>
      <c r="W96" s="226"/>
      <c r="X96" s="226"/>
      <c r="Y96" s="255"/>
      <c r="Z96" s="226"/>
      <c r="AA96" s="229"/>
      <c r="AB96" s="246"/>
      <c r="AC96" s="255"/>
      <c r="AD96" s="226"/>
      <c r="AE96" s="226"/>
      <c r="AF96" s="231"/>
      <c r="AG96" s="231"/>
      <c r="AH96" s="231"/>
      <c r="AI96" s="257"/>
      <c r="AJ96" s="242"/>
      <c r="AK96" s="242"/>
      <c r="AL96" s="242"/>
      <c r="AM96" s="242"/>
      <c r="AN96" s="242"/>
      <c r="AO96" s="242"/>
      <c r="AP96" s="242"/>
      <c r="AQ96" s="242"/>
      <c r="AR96" s="242"/>
      <c r="AS96" s="226"/>
      <c r="AT96" s="226"/>
      <c r="AU96" s="226"/>
      <c r="AV96" s="226"/>
      <c r="AW96" s="226"/>
      <c r="AX96" s="226"/>
      <c r="AY96" s="226"/>
      <c r="AZ96" s="258"/>
      <c r="BA96" s="226"/>
      <c r="BB96" s="244"/>
      <c r="BC96" s="266">
        <f t="shared" si="1"/>
        <v>0</v>
      </c>
      <c r="BD96" s="245"/>
      <c r="BE96" s="245"/>
      <c r="BF96" s="245"/>
      <c r="BG96" s="245"/>
      <c r="BH96" s="245"/>
      <c r="BI96" s="245"/>
      <c r="BJ96" s="245"/>
      <c r="BK96" s="245"/>
      <c r="BL96" s="245"/>
      <c r="BM96" s="245"/>
      <c r="BN96" s="245"/>
      <c r="BO96" s="245"/>
      <c r="BP96" s="245"/>
      <c r="BQ96" s="245"/>
      <c r="BR96" s="245"/>
      <c r="BS96" s="245"/>
      <c r="BT96" s="245"/>
      <c r="BU96" s="245"/>
      <c r="BV96" s="245"/>
      <c r="BW96" s="245"/>
      <c r="BX96" s="245"/>
      <c r="BY96" s="245"/>
      <c r="BZ96" s="245"/>
      <c r="CA96" s="245"/>
      <c r="CB96" s="245"/>
      <c r="CC96" s="245"/>
      <c r="CD96" s="245"/>
      <c r="CE96" s="245"/>
      <c r="CF96" s="245"/>
      <c r="CG96" s="245"/>
      <c r="CH96" s="245"/>
      <c r="CI96" s="245"/>
      <c r="CJ96" s="245"/>
      <c r="CK96" s="245"/>
      <c r="CL96" s="245"/>
      <c r="CM96" s="245"/>
      <c r="CN96" s="245"/>
      <c r="CO96" s="245"/>
      <c r="CP96" s="245"/>
      <c r="CQ96" s="245"/>
    </row>
    <row r="97" spans="2:95" s="234" customFormat="1" ht="27.75" customHeight="1">
      <c r="B97" s="226"/>
      <c r="C97" s="235"/>
      <c r="D97" s="226"/>
      <c r="E97" s="226"/>
      <c r="F97" s="229"/>
      <c r="G97" s="236"/>
      <c r="H97" s="254"/>
      <c r="I97" s="255"/>
      <c r="J97" s="229"/>
      <c r="K97" s="226"/>
      <c r="L97" s="229"/>
      <c r="M97" s="256"/>
      <c r="N97" s="256"/>
      <c r="O97" s="256"/>
      <c r="P97" s="255"/>
      <c r="Q97" s="226"/>
      <c r="R97" s="228"/>
      <c r="S97" s="228"/>
      <c r="T97" s="255"/>
      <c r="U97" s="227"/>
      <c r="V97" s="227"/>
      <c r="W97" s="226"/>
      <c r="X97" s="226"/>
      <c r="Y97" s="255"/>
      <c r="Z97" s="226"/>
      <c r="AA97" s="229"/>
      <c r="AB97" s="246"/>
      <c r="AC97" s="255"/>
      <c r="AD97" s="226"/>
      <c r="AE97" s="226"/>
      <c r="AF97" s="231"/>
      <c r="AG97" s="231"/>
      <c r="AH97" s="231"/>
      <c r="AI97" s="257"/>
      <c r="AJ97" s="242"/>
      <c r="AK97" s="242"/>
      <c r="AL97" s="242"/>
      <c r="AM97" s="242"/>
      <c r="AN97" s="242"/>
      <c r="AO97" s="242"/>
      <c r="AP97" s="242"/>
      <c r="AQ97" s="242"/>
      <c r="AR97" s="242"/>
      <c r="AS97" s="226"/>
      <c r="AT97" s="226"/>
      <c r="AU97" s="226"/>
      <c r="AV97" s="226"/>
      <c r="AW97" s="226"/>
      <c r="AX97" s="226"/>
      <c r="AY97" s="226"/>
      <c r="AZ97" s="258"/>
      <c r="BA97" s="226"/>
      <c r="BB97" s="244"/>
      <c r="BC97" s="266">
        <f t="shared" si="1"/>
        <v>0</v>
      </c>
      <c r="BD97" s="245"/>
      <c r="BE97" s="245"/>
      <c r="BF97" s="245"/>
      <c r="BG97" s="245"/>
      <c r="BH97" s="245"/>
      <c r="BI97" s="245"/>
      <c r="BJ97" s="245"/>
      <c r="BK97" s="245"/>
      <c r="BL97" s="245"/>
      <c r="BM97" s="245"/>
      <c r="BN97" s="245"/>
      <c r="BO97" s="245"/>
      <c r="BP97" s="245"/>
      <c r="BQ97" s="245"/>
      <c r="BR97" s="245"/>
      <c r="BS97" s="245"/>
      <c r="BT97" s="245"/>
      <c r="BU97" s="245"/>
      <c r="BV97" s="245"/>
      <c r="BW97" s="245"/>
      <c r="BX97" s="245"/>
      <c r="BY97" s="245"/>
      <c r="BZ97" s="245"/>
      <c r="CA97" s="245"/>
      <c r="CB97" s="245"/>
      <c r="CC97" s="245"/>
      <c r="CD97" s="245"/>
      <c r="CE97" s="245"/>
      <c r="CF97" s="245"/>
      <c r="CG97" s="245"/>
      <c r="CH97" s="245"/>
      <c r="CI97" s="245"/>
      <c r="CJ97" s="245"/>
      <c r="CK97" s="245"/>
      <c r="CL97" s="245"/>
      <c r="CM97" s="245"/>
      <c r="CN97" s="245"/>
      <c r="CO97" s="245"/>
      <c r="CP97" s="245"/>
      <c r="CQ97" s="245"/>
    </row>
    <row r="98" spans="2:95" s="234" customFormat="1" ht="27.75" customHeight="1">
      <c r="B98" s="226"/>
      <c r="C98" s="235"/>
      <c r="D98" s="226"/>
      <c r="E98" s="226"/>
      <c r="F98" s="229"/>
      <c r="G98" s="236"/>
      <c r="H98" s="254"/>
      <c r="I98" s="255"/>
      <c r="J98" s="229"/>
      <c r="K98" s="226"/>
      <c r="L98" s="229"/>
      <c r="M98" s="256"/>
      <c r="N98" s="256"/>
      <c r="O98" s="256"/>
      <c r="P98" s="255"/>
      <c r="Q98" s="226"/>
      <c r="R98" s="228"/>
      <c r="S98" s="228"/>
      <c r="T98" s="255"/>
      <c r="U98" s="227"/>
      <c r="V98" s="227"/>
      <c r="W98" s="226"/>
      <c r="X98" s="226"/>
      <c r="Y98" s="255"/>
      <c r="Z98" s="226"/>
      <c r="AA98" s="229"/>
      <c r="AB98" s="246"/>
      <c r="AC98" s="255"/>
      <c r="AD98" s="226"/>
      <c r="AE98" s="226"/>
      <c r="AF98" s="231"/>
      <c r="AG98" s="231"/>
      <c r="AH98" s="231"/>
      <c r="AI98" s="257"/>
      <c r="AJ98" s="242"/>
      <c r="AK98" s="242"/>
      <c r="AL98" s="242"/>
      <c r="AM98" s="242"/>
      <c r="AN98" s="242"/>
      <c r="AO98" s="242"/>
      <c r="AP98" s="242"/>
      <c r="AQ98" s="242"/>
      <c r="AR98" s="242"/>
      <c r="AS98" s="226"/>
      <c r="AT98" s="226"/>
      <c r="AU98" s="226"/>
      <c r="AV98" s="226"/>
      <c r="AW98" s="226"/>
      <c r="AX98" s="226"/>
      <c r="AY98" s="226"/>
      <c r="AZ98" s="258"/>
      <c r="BA98" s="226"/>
      <c r="BB98" s="244"/>
      <c r="BC98" s="266">
        <f t="shared" si="1"/>
        <v>0</v>
      </c>
      <c r="BD98" s="245"/>
      <c r="BE98" s="245"/>
      <c r="BF98" s="245"/>
      <c r="BG98" s="245"/>
      <c r="BH98" s="245"/>
      <c r="BI98" s="245"/>
      <c r="BJ98" s="245"/>
      <c r="BK98" s="245"/>
      <c r="BL98" s="245"/>
      <c r="BM98" s="245"/>
      <c r="BN98" s="245"/>
      <c r="BO98" s="245"/>
      <c r="BP98" s="245"/>
      <c r="BQ98" s="245"/>
      <c r="BR98" s="245"/>
      <c r="BS98" s="245"/>
      <c r="BT98" s="245"/>
      <c r="BU98" s="245"/>
      <c r="BV98" s="245"/>
      <c r="BW98" s="245"/>
      <c r="BX98" s="245"/>
      <c r="BY98" s="245"/>
      <c r="BZ98" s="245"/>
      <c r="CA98" s="245"/>
      <c r="CB98" s="245"/>
      <c r="CC98" s="245"/>
      <c r="CD98" s="245"/>
      <c r="CE98" s="245"/>
      <c r="CF98" s="245"/>
      <c r="CG98" s="245"/>
      <c r="CH98" s="245"/>
      <c r="CI98" s="245"/>
      <c r="CJ98" s="245"/>
      <c r="CK98" s="245"/>
      <c r="CL98" s="245"/>
      <c r="CM98" s="245"/>
      <c r="CN98" s="245"/>
      <c r="CO98" s="245"/>
      <c r="CP98" s="245"/>
      <c r="CQ98" s="245"/>
    </row>
    <row r="99" spans="2:95" s="234" customFormat="1" ht="27.75" customHeight="1">
      <c r="B99" s="226"/>
      <c r="C99" s="235"/>
      <c r="D99" s="226"/>
      <c r="E99" s="226"/>
      <c r="F99" s="229"/>
      <c r="G99" s="236"/>
      <c r="H99" s="235"/>
      <c r="I99" s="226"/>
      <c r="J99" s="229"/>
      <c r="K99" s="226"/>
      <c r="L99" s="229"/>
      <c r="M99" s="229"/>
      <c r="N99" s="229"/>
      <c r="O99" s="229"/>
      <c r="P99" s="235"/>
      <c r="Q99" s="226"/>
      <c r="R99" s="226"/>
      <c r="S99" s="226"/>
      <c r="T99" s="275"/>
      <c r="U99" s="227"/>
      <c r="V99" s="227"/>
      <c r="W99" s="226"/>
      <c r="X99" s="226"/>
      <c r="Y99" s="275"/>
      <c r="Z99" s="229"/>
      <c r="AA99" s="229"/>
      <c r="AB99" s="230"/>
      <c r="AC99" s="226"/>
      <c r="AD99" s="226"/>
      <c r="AE99" s="226"/>
      <c r="AF99" s="259"/>
      <c r="AG99" s="259"/>
      <c r="AH99" s="231"/>
      <c r="AI99" s="260"/>
      <c r="AJ99" s="226"/>
      <c r="AK99" s="261"/>
      <c r="AL99" s="226"/>
      <c r="AM99" s="226"/>
      <c r="AN99" s="226"/>
      <c r="AO99" s="226"/>
      <c r="AP99" s="226"/>
      <c r="AQ99" s="226"/>
      <c r="AR99" s="226"/>
      <c r="AS99" s="226"/>
      <c r="AT99" s="226"/>
      <c r="AU99" s="226"/>
      <c r="AV99" s="226"/>
      <c r="AW99" s="226"/>
      <c r="AX99" s="226"/>
      <c r="AY99" s="226"/>
      <c r="AZ99" s="228"/>
      <c r="BA99" s="226"/>
      <c r="BB99" s="365"/>
      <c r="BC99" s="366">
        <f t="shared" si="1"/>
        <v>0</v>
      </c>
      <c r="BH99" s="367"/>
      <c r="BJ99" s="368"/>
      <c r="BL99" s="245"/>
      <c r="BM99" s="245"/>
      <c r="BN99" s="245"/>
      <c r="BO99" s="245"/>
      <c r="BP99" s="245"/>
      <c r="BQ99" s="245"/>
      <c r="BR99" s="245"/>
      <c r="BS99" s="245"/>
      <c r="BT99" s="245"/>
      <c r="BU99" s="245"/>
      <c r="BV99" s="245"/>
      <c r="BW99" s="245"/>
      <c r="BX99" s="245"/>
      <c r="BY99" s="245"/>
      <c r="BZ99" s="245"/>
      <c r="CA99" s="245"/>
      <c r="CB99" s="245"/>
      <c r="CC99" s="245"/>
      <c r="CD99" s="245"/>
      <c r="CE99" s="245"/>
      <c r="CF99" s="245"/>
      <c r="CG99" s="245"/>
      <c r="CH99" s="245"/>
      <c r="CI99" s="245"/>
      <c r="CJ99" s="245"/>
      <c r="CK99" s="245"/>
      <c r="CL99" s="245"/>
      <c r="CM99" s="245"/>
      <c r="CN99" s="245"/>
      <c r="CO99" s="245"/>
      <c r="CP99" s="245"/>
      <c r="CQ99" s="245"/>
    </row>
    <row r="100" spans="2:95" s="234" customFormat="1" ht="27.75" customHeight="1">
      <c r="B100" s="226"/>
      <c r="C100" s="262"/>
      <c r="D100" s="238"/>
      <c r="E100" s="238"/>
      <c r="F100" s="263"/>
      <c r="G100" s="264"/>
      <c r="H100" s="262"/>
      <c r="I100" s="238"/>
      <c r="J100" s="263"/>
      <c r="K100" s="226"/>
      <c r="L100" s="229"/>
      <c r="M100" s="229"/>
      <c r="N100" s="229"/>
      <c r="O100" s="229"/>
      <c r="P100" s="235"/>
      <c r="Q100" s="226"/>
      <c r="R100" s="226"/>
      <c r="S100" s="226"/>
      <c r="T100" s="279"/>
      <c r="U100" s="227"/>
      <c r="V100" s="227"/>
      <c r="W100" s="226"/>
      <c r="X100" s="226"/>
      <c r="Y100" s="275"/>
      <c r="Z100" s="229"/>
      <c r="AA100" s="229"/>
      <c r="AB100" s="230"/>
      <c r="AC100" s="226"/>
      <c r="AD100" s="226"/>
      <c r="AE100" s="226"/>
      <c r="AF100" s="259"/>
      <c r="AG100" s="259"/>
      <c r="AH100" s="231"/>
      <c r="AI100" s="260"/>
      <c r="AJ100" s="226"/>
      <c r="AK100" s="261"/>
      <c r="AL100" s="226"/>
      <c r="AM100" s="226"/>
      <c r="AN100" s="226"/>
      <c r="AO100" s="226"/>
      <c r="AP100" s="226"/>
      <c r="AQ100" s="226"/>
      <c r="AR100" s="226"/>
      <c r="AS100" s="226"/>
      <c r="AT100" s="226"/>
      <c r="AU100" s="226"/>
      <c r="AV100" s="226"/>
      <c r="AW100" s="226"/>
      <c r="AX100" s="226"/>
      <c r="AY100" s="226"/>
      <c r="AZ100" s="228"/>
      <c r="BA100" s="226"/>
      <c r="BB100" s="365"/>
      <c r="BC100" s="366">
        <f t="shared" si="1"/>
        <v>0</v>
      </c>
      <c r="BH100" s="367"/>
      <c r="BJ100" s="368"/>
      <c r="BL100" s="245"/>
      <c r="BM100" s="245"/>
      <c r="BN100" s="245"/>
      <c r="BO100" s="245"/>
      <c r="BP100" s="245"/>
      <c r="BQ100" s="245"/>
      <c r="BR100" s="245"/>
      <c r="BS100" s="245"/>
      <c r="BT100" s="245"/>
      <c r="BU100" s="245"/>
      <c r="BV100" s="245"/>
      <c r="BW100" s="245"/>
      <c r="BX100" s="245"/>
      <c r="BY100" s="245"/>
      <c r="BZ100" s="245"/>
      <c r="CA100" s="245"/>
      <c r="CB100" s="245"/>
      <c r="CC100" s="245"/>
      <c r="CD100" s="245"/>
      <c r="CE100" s="245"/>
      <c r="CF100" s="245"/>
      <c r="CG100" s="245"/>
      <c r="CH100" s="245"/>
      <c r="CI100" s="245"/>
      <c r="CJ100" s="245"/>
      <c r="CK100" s="245"/>
      <c r="CL100" s="245"/>
      <c r="CM100" s="245"/>
      <c r="CN100" s="245"/>
      <c r="CO100" s="245"/>
      <c r="CP100" s="245"/>
      <c r="CQ100" s="245"/>
    </row>
    <row r="101" spans="2:95" s="234" customFormat="1" ht="27.75" customHeight="1">
      <c r="B101" s="226"/>
      <c r="C101" s="235"/>
      <c r="D101" s="226"/>
      <c r="E101" s="226"/>
      <c r="F101" s="229"/>
      <c r="G101" s="236"/>
      <c r="H101" s="235"/>
      <c r="I101" s="226"/>
      <c r="J101" s="229"/>
      <c r="K101" s="226"/>
      <c r="L101" s="229"/>
      <c r="M101" s="229"/>
      <c r="N101" s="229"/>
      <c r="O101" s="229"/>
      <c r="P101" s="226"/>
      <c r="Q101" s="226"/>
      <c r="R101" s="226"/>
      <c r="S101" s="226"/>
      <c r="T101" s="277"/>
      <c r="U101" s="227"/>
      <c r="V101" s="227"/>
      <c r="W101" s="226"/>
      <c r="X101" s="226"/>
      <c r="Y101" s="273"/>
      <c r="Z101" s="226"/>
      <c r="AA101" s="229"/>
      <c r="AB101" s="230"/>
      <c r="AC101" s="226"/>
      <c r="AD101" s="226"/>
      <c r="AE101" s="226"/>
      <c r="AF101" s="231"/>
      <c r="AG101" s="231"/>
      <c r="AH101" s="231"/>
      <c r="AI101" s="260"/>
      <c r="AJ101" s="226"/>
      <c r="AK101" s="231"/>
      <c r="AL101" s="226"/>
      <c r="AM101" s="231"/>
      <c r="AN101" s="226"/>
      <c r="AO101" s="231"/>
      <c r="AP101" s="226"/>
      <c r="AQ101" s="231"/>
      <c r="AR101" s="231"/>
      <c r="AS101" s="226"/>
      <c r="AT101" s="226"/>
      <c r="AU101" s="226"/>
      <c r="AV101" s="226"/>
      <c r="AW101" s="226"/>
      <c r="AX101" s="226"/>
      <c r="AY101" s="226"/>
      <c r="AZ101" s="226"/>
      <c r="BA101" s="226"/>
      <c r="BB101" s="244"/>
      <c r="BC101" s="266">
        <f t="shared" si="1"/>
        <v>0</v>
      </c>
      <c r="BD101" s="245"/>
      <c r="BE101" s="245"/>
      <c r="BF101" s="245"/>
      <c r="BG101" s="245"/>
      <c r="BH101" s="245"/>
      <c r="BI101" s="245"/>
      <c r="BJ101" s="245"/>
      <c r="BK101" s="245"/>
      <c r="BL101" s="245"/>
      <c r="BM101" s="245"/>
      <c r="BN101" s="245"/>
      <c r="BO101" s="245"/>
      <c r="BP101" s="245"/>
      <c r="BQ101" s="245"/>
      <c r="BR101" s="245"/>
      <c r="BS101" s="245"/>
      <c r="BT101" s="245"/>
      <c r="BU101" s="245"/>
      <c r="BV101" s="245"/>
      <c r="BW101" s="245"/>
      <c r="BX101" s="245"/>
      <c r="BY101" s="245"/>
      <c r="BZ101" s="245"/>
      <c r="CA101" s="245"/>
      <c r="CB101" s="245"/>
      <c r="CC101" s="245"/>
      <c r="CD101" s="245"/>
      <c r="CE101" s="245"/>
      <c r="CF101" s="245"/>
      <c r="CG101" s="245"/>
      <c r="CH101" s="245"/>
      <c r="CI101" s="245"/>
      <c r="CJ101" s="245"/>
      <c r="CK101" s="245"/>
      <c r="CL101" s="245"/>
      <c r="CM101" s="245"/>
      <c r="CN101" s="245"/>
      <c r="CO101" s="245"/>
      <c r="CP101" s="245"/>
      <c r="CQ101" s="245"/>
    </row>
    <row r="102" spans="2:95" ht="27.75" customHeight="1">
      <c r="BC102" s="223"/>
    </row>
    <row r="103" spans="2:95" ht="27.75" customHeight="1">
      <c r="BC103" s="223"/>
    </row>
    <row r="104" spans="2:95" ht="27.75" customHeight="1">
      <c r="BC104" s="223"/>
    </row>
    <row r="105" spans="2:95" ht="27.75" customHeight="1">
      <c r="BC105" s="223"/>
    </row>
    <row r="106" spans="2:95" ht="27.75" customHeight="1">
      <c r="BC106" s="223"/>
    </row>
    <row r="107" spans="2:95" ht="27.75" customHeight="1">
      <c r="BC107" s="223"/>
    </row>
    <row r="108" spans="2:95" ht="27.75" customHeight="1">
      <c r="BC108" s="223"/>
    </row>
    <row r="109" spans="2:95" ht="27.75" customHeight="1">
      <c r="BC109" s="223"/>
    </row>
    <row r="110" spans="2:95" ht="27.75" customHeight="1">
      <c r="BC110" s="223"/>
    </row>
    <row r="111" spans="2:95" ht="27.75" customHeight="1">
      <c r="BC111" s="223"/>
    </row>
    <row r="112" spans="2:95" ht="27.75" customHeight="1">
      <c r="BC112" s="223"/>
    </row>
    <row r="113" spans="55:55" ht="27.75" customHeight="1">
      <c r="BC113" s="223"/>
    </row>
    <row r="114" spans="55:55" ht="27.75" customHeight="1">
      <c r="BC114" s="223"/>
    </row>
    <row r="115" spans="55:55" ht="27.75" customHeight="1">
      <c r="BC115" s="223"/>
    </row>
    <row r="116" spans="55:55" ht="27.75" customHeight="1">
      <c r="BC116" s="223"/>
    </row>
    <row r="117" spans="55:55" ht="27.75" customHeight="1">
      <c r="BC117" s="223"/>
    </row>
    <row r="118" spans="55:55" ht="27.75" customHeight="1">
      <c r="BC118" s="223"/>
    </row>
    <row r="119" spans="55:55" ht="27.75" customHeight="1">
      <c r="BC119" s="223"/>
    </row>
    <row r="120" spans="55:55" ht="27.75" customHeight="1">
      <c r="BC120" s="223"/>
    </row>
    <row r="121" spans="55:55" ht="27.75" customHeight="1">
      <c r="BC121" s="223"/>
    </row>
    <row r="122" spans="55:55" ht="27.75" customHeight="1">
      <c r="BC122" s="223"/>
    </row>
    <row r="123" spans="55:55" ht="27.75" customHeight="1">
      <c r="BC123" s="223"/>
    </row>
    <row r="124" spans="55:55" ht="27.75" customHeight="1">
      <c r="BC124" s="223"/>
    </row>
    <row r="125" spans="55:55" ht="27.75" customHeight="1">
      <c r="BC125" s="223"/>
    </row>
    <row r="126" spans="55:55" ht="27.75" customHeight="1">
      <c r="BC126" s="223"/>
    </row>
    <row r="127" spans="55:55" ht="27.75" customHeight="1">
      <c r="BC127" s="223"/>
    </row>
    <row r="128" spans="55:55" ht="27.75" customHeight="1">
      <c r="BC128" s="223"/>
    </row>
    <row r="129" spans="55:55" ht="27.75" customHeight="1">
      <c r="BC129" s="223"/>
    </row>
    <row r="130" spans="55:55" ht="27.75" customHeight="1">
      <c r="BC130" s="223"/>
    </row>
    <row r="131" spans="55:55" ht="27.75" customHeight="1">
      <c r="BC131" s="223"/>
    </row>
    <row r="132" spans="55:55" ht="27.75" customHeight="1">
      <c r="BC132" s="223"/>
    </row>
    <row r="133" spans="55:55" ht="27.75" customHeight="1">
      <c r="BC133" s="223"/>
    </row>
    <row r="134" spans="55:55" ht="27.75" customHeight="1">
      <c r="BC134" s="223"/>
    </row>
    <row r="135" spans="55:55" ht="27.75" customHeight="1">
      <c r="BC135" s="223"/>
    </row>
    <row r="136" spans="55:55" ht="27.75" customHeight="1">
      <c r="BC136" s="223"/>
    </row>
    <row r="137" spans="55:55" ht="27.75" customHeight="1">
      <c r="BC137" s="223"/>
    </row>
  </sheetData>
  <mergeCells count="57">
    <mergeCell ref="B1:F1"/>
    <mergeCell ref="B2:K2"/>
    <mergeCell ref="L2:M2"/>
    <mergeCell ref="N2:O2"/>
    <mergeCell ref="P2:Q2"/>
    <mergeCell ref="AE2:AT2"/>
    <mergeCell ref="AU2:AX3"/>
    <mergeCell ref="B3:B4"/>
    <mergeCell ref="C3:C4"/>
    <mergeCell ref="D3:D4"/>
    <mergeCell ref="E3:E4"/>
    <mergeCell ref="F3:F4"/>
    <mergeCell ref="R2:V2"/>
    <mergeCell ref="K3:K4"/>
    <mergeCell ref="L3:L4"/>
    <mergeCell ref="W2:Y2"/>
    <mergeCell ref="Z2:AA2"/>
    <mergeCell ref="AB2:AD2"/>
    <mergeCell ref="AJ3:AQ3"/>
    <mergeCell ref="M3:M4"/>
    <mergeCell ref="N3:N4"/>
    <mergeCell ref="B6:B7"/>
    <mergeCell ref="C6:C7"/>
    <mergeCell ref="D6:D7"/>
    <mergeCell ref="H6:H7"/>
    <mergeCell ref="I6:I7"/>
    <mergeCell ref="O3:O4"/>
    <mergeCell ref="P3:P4"/>
    <mergeCell ref="Q3:Q4"/>
    <mergeCell ref="R3:S3"/>
    <mergeCell ref="G3:G4"/>
    <mergeCell ref="H3:H4"/>
    <mergeCell ref="I3:I4"/>
    <mergeCell ref="J3:J4"/>
    <mergeCell ref="U6:U7"/>
    <mergeCell ref="W3:X3"/>
    <mergeCell ref="AE3:AE4"/>
    <mergeCell ref="AF3:AH3"/>
    <mergeCell ref="AI3:AI4"/>
    <mergeCell ref="AC6:AC7"/>
    <mergeCell ref="P6:P7"/>
    <mergeCell ref="Q6:Q7"/>
    <mergeCell ref="R6:R7"/>
    <mergeCell ref="S6:S7"/>
    <mergeCell ref="T6:T7"/>
    <mergeCell ref="AP6:AP7"/>
    <mergeCell ref="V6:V7"/>
    <mergeCell ref="W6:W7"/>
    <mergeCell ref="X6:X7"/>
    <mergeCell ref="Y6:Y7"/>
    <mergeCell ref="Z6:Z7"/>
    <mergeCell ref="AA6:AA7"/>
    <mergeCell ref="AB6:AB7"/>
    <mergeCell ref="AD6:AD7"/>
    <mergeCell ref="AJ6:AJ7"/>
    <mergeCell ref="AL6:AL7"/>
    <mergeCell ref="AN6:AN7"/>
  </mergeCells>
  <phoneticPr fontId="2"/>
  <dataValidations count="13">
    <dataValidation type="list" allowBlank="1" showInputMessage="1" showErrorMessage="1" sqref="E103:E65613 JA103:JA65613 SW103:SW65613 ACS103:ACS65613 AMO103:AMO65613 AWK103:AWK65613 BGG103:BGG65613 BQC103:BQC65613 BZY103:BZY65613 CJU103:CJU65613 CTQ103:CTQ65613 DDM103:DDM65613 DNI103:DNI65613 DXE103:DXE65613 EHA103:EHA65613 EQW103:EQW65613 FAS103:FAS65613 FKO103:FKO65613 FUK103:FUK65613 GEG103:GEG65613 GOC103:GOC65613 GXY103:GXY65613 HHU103:HHU65613 HRQ103:HRQ65613 IBM103:IBM65613 ILI103:ILI65613 IVE103:IVE65613 JFA103:JFA65613 JOW103:JOW65613 JYS103:JYS65613 KIO103:KIO65613 KSK103:KSK65613 LCG103:LCG65613 LMC103:LMC65613 LVY103:LVY65613 MFU103:MFU65613 MPQ103:MPQ65613 MZM103:MZM65613 NJI103:NJI65613 NTE103:NTE65613 ODA103:ODA65613 OMW103:OMW65613 OWS103:OWS65613 PGO103:PGO65613 PQK103:PQK65613 QAG103:QAG65613 QKC103:QKC65613 QTY103:QTY65613 RDU103:RDU65613 RNQ103:RNQ65613 RXM103:RXM65613 SHI103:SHI65613 SRE103:SRE65613 TBA103:TBA65613 TKW103:TKW65613 TUS103:TUS65613 UEO103:UEO65613 UOK103:UOK65613 UYG103:UYG65613 VIC103:VIC65613 VRY103:VRY65613 WBU103:WBU65613 WLQ103:WLQ65613 WVM103:WVM65613 E65639:E131149 JA65639:JA131149 SW65639:SW131149 ACS65639:ACS131149 AMO65639:AMO131149 AWK65639:AWK131149 BGG65639:BGG131149 BQC65639:BQC131149 BZY65639:BZY131149 CJU65639:CJU131149 CTQ65639:CTQ131149 DDM65639:DDM131149 DNI65639:DNI131149 DXE65639:DXE131149 EHA65639:EHA131149 EQW65639:EQW131149 FAS65639:FAS131149 FKO65639:FKO131149 FUK65639:FUK131149 GEG65639:GEG131149 GOC65639:GOC131149 GXY65639:GXY131149 HHU65639:HHU131149 HRQ65639:HRQ131149 IBM65639:IBM131149 ILI65639:ILI131149 IVE65639:IVE131149 JFA65639:JFA131149 JOW65639:JOW131149 JYS65639:JYS131149 KIO65639:KIO131149 KSK65639:KSK131149 LCG65639:LCG131149 LMC65639:LMC131149 LVY65639:LVY131149 MFU65639:MFU131149 MPQ65639:MPQ131149 MZM65639:MZM131149 NJI65639:NJI131149 NTE65639:NTE131149 ODA65639:ODA131149 OMW65639:OMW131149 OWS65639:OWS131149 PGO65639:PGO131149 PQK65639:PQK131149 QAG65639:QAG131149 QKC65639:QKC131149 QTY65639:QTY131149 RDU65639:RDU131149 RNQ65639:RNQ131149 RXM65639:RXM131149 SHI65639:SHI131149 SRE65639:SRE131149 TBA65639:TBA131149 TKW65639:TKW131149 TUS65639:TUS131149 UEO65639:UEO131149 UOK65639:UOK131149 UYG65639:UYG131149 VIC65639:VIC131149 VRY65639:VRY131149 WBU65639:WBU131149 WLQ65639:WLQ131149 WVM65639:WVM131149 E131175:E196685 JA131175:JA196685 SW131175:SW196685 ACS131175:ACS196685 AMO131175:AMO196685 AWK131175:AWK196685 BGG131175:BGG196685 BQC131175:BQC196685 BZY131175:BZY196685 CJU131175:CJU196685 CTQ131175:CTQ196685 DDM131175:DDM196685 DNI131175:DNI196685 DXE131175:DXE196685 EHA131175:EHA196685 EQW131175:EQW196685 FAS131175:FAS196685 FKO131175:FKO196685 FUK131175:FUK196685 GEG131175:GEG196685 GOC131175:GOC196685 GXY131175:GXY196685 HHU131175:HHU196685 HRQ131175:HRQ196685 IBM131175:IBM196685 ILI131175:ILI196685 IVE131175:IVE196685 JFA131175:JFA196685 JOW131175:JOW196685 JYS131175:JYS196685 KIO131175:KIO196685 KSK131175:KSK196685 LCG131175:LCG196685 LMC131175:LMC196685 LVY131175:LVY196685 MFU131175:MFU196685 MPQ131175:MPQ196685 MZM131175:MZM196685 NJI131175:NJI196685 NTE131175:NTE196685 ODA131175:ODA196685 OMW131175:OMW196685 OWS131175:OWS196685 PGO131175:PGO196685 PQK131175:PQK196685 QAG131175:QAG196685 QKC131175:QKC196685 QTY131175:QTY196685 RDU131175:RDU196685 RNQ131175:RNQ196685 RXM131175:RXM196685 SHI131175:SHI196685 SRE131175:SRE196685 TBA131175:TBA196685 TKW131175:TKW196685 TUS131175:TUS196685 UEO131175:UEO196685 UOK131175:UOK196685 UYG131175:UYG196685 VIC131175:VIC196685 VRY131175:VRY196685 WBU131175:WBU196685 WLQ131175:WLQ196685 WVM131175:WVM196685 E196711:E262221 JA196711:JA262221 SW196711:SW262221 ACS196711:ACS262221 AMO196711:AMO262221 AWK196711:AWK262221 BGG196711:BGG262221 BQC196711:BQC262221 BZY196711:BZY262221 CJU196711:CJU262221 CTQ196711:CTQ262221 DDM196711:DDM262221 DNI196711:DNI262221 DXE196711:DXE262221 EHA196711:EHA262221 EQW196711:EQW262221 FAS196711:FAS262221 FKO196711:FKO262221 FUK196711:FUK262221 GEG196711:GEG262221 GOC196711:GOC262221 GXY196711:GXY262221 HHU196711:HHU262221 HRQ196711:HRQ262221 IBM196711:IBM262221 ILI196711:ILI262221 IVE196711:IVE262221 JFA196711:JFA262221 JOW196711:JOW262221 JYS196711:JYS262221 KIO196711:KIO262221 KSK196711:KSK262221 LCG196711:LCG262221 LMC196711:LMC262221 LVY196711:LVY262221 MFU196711:MFU262221 MPQ196711:MPQ262221 MZM196711:MZM262221 NJI196711:NJI262221 NTE196711:NTE262221 ODA196711:ODA262221 OMW196711:OMW262221 OWS196711:OWS262221 PGO196711:PGO262221 PQK196711:PQK262221 QAG196711:QAG262221 QKC196711:QKC262221 QTY196711:QTY262221 RDU196711:RDU262221 RNQ196711:RNQ262221 RXM196711:RXM262221 SHI196711:SHI262221 SRE196711:SRE262221 TBA196711:TBA262221 TKW196711:TKW262221 TUS196711:TUS262221 UEO196711:UEO262221 UOK196711:UOK262221 UYG196711:UYG262221 VIC196711:VIC262221 VRY196711:VRY262221 WBU196711:WBU262221 WLQ196711:WLQ262221 WVM196711:WVM262221 E262247:E327757 JA262247:JA327757 SW262247:SW327757 ACS262247:ACS327757 AMO262247:AMO327757 AWK262247:AWK327757 BGG262247:BGG327757 BQC262247:BQC327757 BZY262247:BZY327757 CJU262247:CJU327757 CTQ262247:CTQ327757 DDM262247:DDM327757 DNI262247:DNI327757 DXE262247:DXE327757 EHA262247:EHA327757 EQW262247:EQW327757 FAS262247:FAS327757 FKO262247:FKO327757 FUK262247:FUK327757 GEG262247:GEG327757 GOC262247:GOC327757 GXY262247:GXY327757 HHU262247:HHU327757 HRQ262247:HRQ327757 IBM262247:IBM327757 ILI262247:ILI327757 IVE262247:IVE327757 JFA262247:JFA327757 JOW262247:JOW327757 JYS262247:JYS327757 KIO262247:KIO327757 KSK262247:KSK327757 LCG262247:LCG327757 LMC262247:LMC327757 LVY262247:LVY327757 MFU262247:MFU327757 MPQ262247:MPQ327757 MZM262247:MZM327757 NJI262247:NJI327757 NTE262247:NTE327757 ODA262247:ODA327757 OMW262247:OMW327757 OWS262247:OWS327757 PGO262247:PGO327757 PQK262247:PQK327757 QAG262247:QAG327757 QKC262247:QKC327757 QTY262247:QTY327757 RDU262247:RDU327757 RNQ262247:RNQ327757 RXM262247:RXM327757 SHI262247:SHI327757 SRE262247:SRE327757 TBA262247:TBA327757 TKW262247:TKW327757 TUS262247:TUS327757 UEO262247:UEO327757 UOK262247:UOK327757 UYG262247:UYG327757 VIC262247:VIC327757 VRY262247:VRY327757 WBU262247:WBU327757 WLQ262247:WLQ327757 WVM262247:WVM327757 E327783:E393293 JA327783:JA393293 SW327783:SW393293 ACS327783:ACS393293 AMO327783:AMO393293 AWK327783:AWK393293 BGG327783:BGG393293 BQC327783:BQC393293 BZY327783:BZY393293 CJU327783:CJU393293 CTQ327783:CTQ393293 DDM327783:DDM393293 DNI327783:DNI393293 DXE327783:DXE393293 EHA327783:EHA393293 EQW327783:EQW393293 FAS327783:FAS393293 FKO327783:FKO393293 FUK327783:FUK393293 GEG327783:GEG393293 GOC327783:GOC393293 GXY327783:GXY393293 HHU327783:HHU393293 HRQ327783:HRQ393293 IBM327783:IBM393293 ILI327783:ILI393293 IVE327783:IVE393293 JFA327783:JFA393293 JOW327783:JOW393293 JYS327783:JYS393293 KIO327783:KIO393293 KSK327783:KSK393293 LCG327783:LCG393293 LMC327783:LMC393293 LVY327783:LVY393293 MFU327783:MFU393293 MPQ327783:MPQ393293 MZM327783:MZM393293 NJI327783:NJI393293 NTE327783:NTE393293 ODA327783:ODA393293 OMW327783:OMW393293 OWS327783:OWS393293 PGO327783:PGO393293 PQK327783:PQK393293 QAG327783:QAG393293 QKC327783:QKC393293 QTY327783:QTY393293 RDU327783:RDU393293 RNQ327783:RNQ393293 RXM327783:RXM393293 SHI327783:SHI393293 SRE327783:SRE393293 TBA327783:TBA393293 TKW327783:TKW393293 TUS327783:TUS393293 UEO327783:UEO393293 UOK327783:UOK393293 UYG327783:UYG393293 VIC327783:VIC393293 VRY327783:VRY393293 WBU327783:WBU393293 WLQ327783:WLQ393293 WVM327783:WVM393293 E393319:E458829 JA393319:JA458829 SW393319:SW458829 ACS393319:ACS458829 AMO393319:AMO458829 AWK393319:AWK458829 BGG393319:BGG458829 BQC393319:BQC458829 BZY393319:BZY458829 CJU393319:CJU458829 CTQ393319:CTQ458829 DDM393319:DDM458829 DNI393319:DNI458829 DXE393319:DXE458829 EHA393319:EHA458829 EQW393319:EQW458829 FAS393319:FAS458829 FKO393319:FKO458829 FUK393319:FUK458829 GEG393319:GEG458829 GOC393319:GOC458829 GXY393319:GXY458829 HHU393319:HHU458829 HRQ393319:HRQ458829 IBM393319:IBM458829 ILI393319:ILI458829 IVE393319:IVE458829 JFA393319:JFA458829 JOW393319:JOW458829 JYS393319:JYS458829 KIO393319:KIO458829 KSK393319:KSK458829 LCG393319:LCG458829 LMC393319:LMC458829 LVY393319:LVY458829 MFU393319:MFU458829 MPQ393319:MPQ458829 MZM393319:MZM458829 NJI393319:NJI458829 NTE393319:NTE458829 ODA393319:ODA458829 OMW393319:OMW458829 OWS393319:OWS458829 PGO393319:PGO458829 PQK393319:PQK458829 QAG393319:QAG458829 QKC393319:QKC458829 QTY393319:QTY458829 RDU393319:RDU458829 RNQ393319:RNQ458829 RXM393319:RXM458829 SHI393319:SHI458829 SRE393319:SRE458829 TBA393319:TBA458829 TKW393319:TKW458829 TUS393319:TUS458829 UEO393319:UEO458829 UOK393319:UOK458829 UYG393319:UYG458829 VIC393319:VIC458829 VRY393319:VRY458829 WBU393319:WBU458829 WLQ393319:WLQ458829 WVM393319:WVM458829 E458855:E524365 JA458855:JA524365 SW458855:SW524365 ACS458855:ACS524365 AMO458855:AMO524365 AWK458855:AWK524365 BGG458855:BGG524365 BQC458855:BQC524365 BZY458855:BZY524365 CJU458855:CJU524365 CTQ458855:CTQ524365 DDM458855:DDM524365 DNI458855:DNI524365 DXE458855:DXE524365 EHA458855:EHA524365 EQW458855:EQW524365 FAS458855:FAS524365 FKO458855:FKO524365 FUK458855:FUK524365 GEG458855:GEG524365 GOC458855:GOC524365 GXY458855:GXY524365 HHU458855:HHU524365 HRQ458855:HRQ524365 IBM458855:IBM524365 ILI458855:ILI524365 IVE458855:IVE524365 JFA458855:JFA524365 JOW458855:JOW524365 JYS458855:JYS524365 KIO458855:KIO524365 KSK458855:KSK524365 LCG458855:LCG524365 LMC458855:LMC524365 LVY458855:LVY524365 MFU458855:MFU524365 MPQ458855:MPQ524365 MZM458855:MZM524365 NJI458855:NJI524365 NTE458855:NTE524365 ODA458855:ODA524365 OMW458855:OMW524365 OWS458855:OWS524365 PGO458855:PGO524365 PQK458855:PQK524365 QAG458855:QAG524365 QKC458855:QKC524365 QTY458855:QTY524365 RDU458855:RDU524365 RNQ458855:RNQ524365 RXM458855:RXM524365 SHI458855:SHI524365 SRE458855:SRE524365 TBA458855:TBA524365 TKW458855:TKW524365 TUS458855:TUS524365 UEO458855:UEO524365 UOK458855:UOK524365 UYG458855:UYG524365 VIC458855:VIC524365 VRY458855:VRY524365 WBU458855:WBU524365 WLQ458855:WLQ524365 WVM458855:WVM524365 E524391:E589901 JA524391:JA589901 SW524391:SW589901 ACS524391:ACS589901 AMO524391:AMO589901 AWK524391:AWK589901 BGG524391:BGG589901 BQC524391:BQC589901 BZY524391:BZY589901 CJU524391:CJU589901 CTQ524391:CTQ589901 DDM524391:DDM589901 DNI524391:DNI589901 DXE524391:DXE589901 EHA524391:EHA589901 EQW524391:EQW589901 FAS524391:FAS589901 FKO524391:FKO589901 FUK524391:FUK589901 GEG524391:GEG589901 GOC524391:GOC589901 GXY524391:GXY589901 HHU524391:HHU589901 HRQ524391:HRQ589901 IBM524391:IBM589901 ILI524391:ILI589901 IVE524391:IVE589901 JFA524391:JFA589901 JOW524391:JOW589901 JYS524391:JYS589901 KIO524391:KIO589901 KSK524391:KSK589901 LCG524391:LCG589901 LMC524391:LMC589901 LVY524391:LVY589901 MFU524391:MFU589901 MPQ524391:MPQ589901 MZM524391:MZM589901 NJI524391:NJI589901 NTE524391:NTE589901 ODA524391:ODA589901 OMW524391:OMW589901 OWS524391:OWS589901 PGO524391:PGO589901 PQK524391:PQK589901 QAG524391:QAG589901 QKC524391:QKC589901 QTY524391:QTY589901 RDU524391:RDU589901 RNQ524391:RNQ589901 RXM524391:RXM589901 SHI524391:SHI589901 SRE524391:SRE589901 TBA524391:TBA589901 TKW524391:TKW589901 TUS524391:TUS589901 UEO524391:UEO589901 UOK524391:UOK589901 UYG524391:UYG589901 VIC524391:VIC589901 VRY524391:VRY589901 WBU524391:WBU589901 WLQ524391:WLQ589901 WVM524391:WVM589901 E589927:E655437 JA589927:JA655437 SW589927:SW655437 ACS589927:ACS655437 AMO589927:AMO655437 AWK589927:AWK655437 BGG589927:BGG655437 BQC589927:BQC655437 BZY589927:BZY655437 CJU589927:CJU655437 CTQ589927:CTQ655437 DDM589927:DDM655437 DNI589927:DNI655437 DXE589927:DXE655437 EHA589927:EHA655437 EQW589927:EQW655437 FAS589927:FAS655437 FKO589927:FKO655437 FUK589927:FUK655437 GEG589927:GEG655437 GOC589927:GOC655437 GXY589927:GXY655437 HHU589927:HHU655437 HRQ589927:HRQ655437 IBM589927:IBM655437 ILI589927:ILI655437 IVE589927:IVE655437 JFA589927:JFA655437 JOW589927:JOW655437 JYS589927:JYS655437 KIO589927:KIO655437 KSK589927:KSK655437 LCG589927:LCG655437 LMC589927:LMC655437 LVY589927:LVY655437 MFU589927:MFU655437 MPQ589927:MPQ655437 MZM589927:MZM655437 NJI589927:NJI655437 NTE589927:NTE655437 ODA589927:ODA655437 OMW589927:OMW655437 OWS589927:OWS655437 PGO589927:PGO655437 PQK589927:PQK655437 QAG589927:QAG655437 QKC589927:QKC655437 QTY589927:QTY655437 RDU589927:RDU655437 RNQ589927:RNQ655437 RXM589927:RXM655437 SHI589927:SHI655437 SRE589927:SRE655437 TBA589927:TBA655437 TKW589927:TKW655437 TUS589927:TUS655437 UEO589927:UEO655437 UOK589927:UOK655437 UYG589927:UYG655437 VIC589927:VIC655437 VRY589927:VRY655437 WBU589927:WBU655437 WLQ589927:WLQ655437 WVM589927:WVM655437 E655463:E720973 JA655463:JA720973 SW655463:SW720973 ACS655463:ACS720973 AMO655463:AMO720973 AWK655463:AWK720973 BGG655463:BGG720973 BQC655463:BQC720973 BZY655463:BZY720973 CJU655463:CJU720973 CTQ655463:CTQ720973 DDM655463:DDM720973 DNI655463:DNI720973 DXE655463:DXE720973 EHA655463:EHA720973 EQW655463:EQW720973 FAS655463:FAS720973 FKO655463:FKO720973 FUK655463:FUK720973 GEG655463:GEG720973 GOC655463:GOC720973 GXY655463:GXY720973 HHU655463:HHU720973 HRQ655463:HRQ720973 IBM655463:IBM720973 ILI655463:ILI720973 IVE655463:IVE720973 JFA655463:JFA720973 JOW655463:JOW720973 JYS655463:JYS720973 KIO655463:KIO720973 KSK655463:KSK720973 LCG655463:LCG720973 LMC655463:LMC720973 LVY655463:LVY720973 MFU655463:MFU720973 MPQ655463:MPQ720973 MZM655463:MZM720973 NJI655463:NJI720973 NTE655463:NTE720973 ODA655463:ODA720973 OMW655463:OMW720973 OWS655463:OWS720973 PGO655463:PGO720973 PQK655463:PQK720973 QAG655463:QAG720973 QKC655463:QKC720973 QTY655463:QTY720973 RDU655463:RDU720973 RNQ655463:RNQ720973 RXM655463:RXM720973 SHI655463:SHI720973 SRE655463:SRE720973 TBA655463:TBA720973 TKW655463:TKW720973 TUS655463:TUS720973 UEO655463:UEO720973 UOK655463:UOK720973 UYG655463:UYG720973 VIC655463:VIC720973 VRY655463:VRY720973 WBU655463:WBU720973 WLQ655463:WLQ720973 WVM655463:WVM720973 E720999:E786509 JA720999:JA786509 SW720999:SW786509 ACS720999:ACS786509 AMO720999:AMO786509 AWK720999:AWK786509 BGG720999:BGG786509 BQC720999:BQC786509 BZY720999:BZY786509 CJU720999:CJU786509 CTQ720999:CTQ786509 DDM720999:DDM786509 DNI720999:DNI786509 DXE720999:DXE786509 EHA720999:EHA786509 EQW720999:EQW786509 FAS720999:FAS786509 FKO720999:FKO786509 FUK720999:FUK786509 GEG720999:GEG786509 GOC720999:GOC786509 GXY720999:GXY786509 HHU720999:HHU786509 HRQ720999:HRQ786509 IBM720999:IBM786509 ILI720999:ILI786509 IVE720999:IVE786509 JFA720999:JFA786509 JOW720999:JOW786509 JYS720999:JYS786509 KIO720999:KIO786509 KSK720999:KSK786509 LCG720999:LCG786509 LMC720999:LMC786509 LVY720999:LVY786509 MFU720999:MFU786509 MPQ720999:MPQ786509 MZM720999:MZM786509 NJI720999:NJI786509 NTE720999:NTE786509 ODA720999:ODA786509 OMW720999:OMW786509 OWS720999:OWS786509 PGO720999:PGO786509 PQK720999:PQK786509 QAG720999:QAG786509 QKC720999:QKC786509 QTY720999:QTY786509 RDU720999:RDU786509 RNQ720999:RNQ786509 RXM720999:RXM786509 SHI720999:SHI786509 SRE720999:SRE786509 TBA720999:TBA786509 TKW720999:TKW786509 TUS720999:TUS786509 UEO720999:UEO786509 UOK720999:UOK786509 UYG720999:UYG786509 VIC720999:VIC786509 VRY720999:VRY786509 WBU720999:WBU786509 WLQ720999:WLQ786509 WVM720999:WVM786509 E786535:E852045 JA786535:JA852045 SW786535:SW852045 ACS786535:ACS852045 AMO786535:AMO852045 AWK786535:AWK852045 BGG786535:BGG852045 BQC786535:BQC852045 BZY786535:BZY852045 CJU786535:CJU852045 CTQ786535:CTQ852045 DDM786535:DDM852045 DNI786535:DNI852045 DXE786535:DXE852045 EHA786535:EHA852045 EQW786535:EQW852045 FAS786535:FAS852045 FKO786535:FKO852045 FUK786535:FUK852045 GEG786535:GEG852045 GOC786535:GOC852045 GXY786535:GXY852045 HHU786535:HHU852045 HRQ786535:HRQ852045 IBM786535:IBM852045 ILI786535:ILI852045 IVE786535:IVE852045 JFA786535:JFA852045 JOW786535:JOW852045 JYS786535:JYS852045 KIO786535:KIO852045 KSK786535:KSK852045 LCG786535:LCG852045 LMC786535:LMC852045 LVY786535:LVY852045 MFU786535:MFU852045 MPQ786535:MPQ852045 MZM786535:MZM852045 NJI786535:NJI852045 NTE786535:NTE852045 ODA786535:ODA852045 OMW786535:OMW852045 OWS786535:OWS852045 PGO786535:PGO852045 PQK786535:PQK852045 QAG786535:QAG852045 QKC786535:QKC852045 QTY786535:QTY852045 RDU786535:RDU852045 RNQ786535:RNQ852045 RXM786535:RXM852045 SHI786535:SHI852045 SRE786535:SRE852045 TBA786535:TBA852045 TKW786535:TKW852045 TUS786535:TUS852045 UEO786535:UEO852045 UOK786535:UOK852045 UYG786535:UYG852045 VIC786535:VIC852045 VRY786535:VRY852045 WBU786535:WBU852045 WLQ786535:WLQ852045 WVM786535:WVM852045 E852071:E917581 JA852071:JA917581 SW852071:SW917581 ACS852071:ACS917581 AMO852071:AMO917581 AWK852071:AWK917581 BGG852071:BGG917581 BQC852071:BQC917581 BZY852071:BZY917581 CJU852071:CJU917581 CTQ852071:CTQ917581 DDM852071:DDM917581 DNI852071:DNI917581 DXE852071:DXE917581 EHA852071:EHA917581 EQW852071:EQW917581 FAS852071:FAS917581 FKO852071:FKO917581 FUK852071:FUK917581 GEG852071:GEG917581 GOC852071:GOC917581 GXY852071:GXY917581 HHU852071:HHU917581 HRQ852071:HRQ917581 IBM852071:IBM917581 ILI852071:ILI917581 IVE852071:IVE917581 JFA852071:JFA917581 JOW852071:JOW917581 JYS852071:JYS917581 KIO852071:KIO917581 KSK852071:KSK917581 LCG852071:LCG917581 LMC852071:LMC917581 LVY852071:LVY917581 MFU852071:MFU917581 MPQ852071:MPQ917581 MZM852071:MZM917581 NJI852071:NJI917581 NTE852071:NTE917581 ODA852071:ODA917581 OMW852071:OMW917581 OWS852071:OWS917581 PGO852071:PGO917581 PQK852071:PQK917581 QAG852071:QAG917581 QKC852071:QKC917581 QTY852071:QTY917581 RDU852071:RDU917581 RNQ852071:RNQ917581 RXM852071:RXM917581 SHI852071:SHI917581 SRE852071:SRE917581 TBA852071:TBA917581 TKW852071:TKW917581 TUS852071:TUS917581 UEO852071:UEO917581 UOK852071:UOK917581 UYG852071:UYG917581 VIC852071:VIC917581 VRY852071:VRY917581 WBU852071:WBU917581 WLQ852071:WLQ917581 WVM852071:WVM917581 E917607:E983117 JA917607:JA983117 SW917607:SW983117 ACS917607:ACS983117 AMO917607:AMO983117 AWK917607:AWK983117 BGG917607:BGG983117 BQC917607:BQC983117 BZY917607:BZY983117 CJU917607:CJU983117 CTQ917607:CTQ983117 DDM917607:DDM983117 DNI917607:DNI983117 DXE917607:DXE983117 EHA917607:EHA983117 EQW917607:EQW983117 FAS917607:FAS983117 FKO917607:FKO983117 FUK917607:FUK983117 GEG917607:GEG983117 GOC917607:GOC983117 GXY917607:GXY983117 HHU917607:HHU983117 HRQ917607:HRQ983117 IBM917607:IBM983117 ILI917607:ILI983117 IVE917607:IVE983117 JFA917607:JFA983117 JOW917607:JOW983117 JYS917607:JYS983117 KIO917607:KIO983117 KSK917607:KSK983117 LCG917607:LCG983117 LMC917607:LMC983117 LVY917607:LVY983117 MFU917607:MFU983117 MPQ917607:MPQ983117 MZM917607:MZM983117 NJI917607:NJI983117 NTE917607:NTE983117 ODA917607:ODA983117 OMW917607:OMW983117 OWS917607:OWS983117 PGO917607:PGO983117 PQK917607:PQK983117 QAG917607:QAG983117 QKC917607:QKC983117 QTY917607:QTY983117 RDU917607:RDU983117 RNQ917607:RNQ983117 RXM917607:RXM983117 SHI917607:SHI983117 SRE917607:SRE983117 TBA917607:TBA983117 TKW917607:TKW983117 TUS917607:TUS983117 UEO917607:UEO983117 UOK917607:UOK983117 UYG917607:UYG983117 VIC917607:VIC983117 VRY917607:VRY983117 WBU917607:WBU983117 WLQ917607:WLQ983117 WVM917607:WVM983117 E983143:E1048576 JA983143:JA1048576 SW983143:SW1048576 ACS983143:ACS1048576 AMO983143:AMO1048576 AWK983143:AWK1048576 BGG983143:BGG1048576 BQC983143:BQC1048576 BZY983143:BZY1048576 CJU983143:CJU1048576 CTQ983143:CTQ1048576 DDM983143:DDM1048576 DNI983143:DNI1048576 DXE983143:DXE1048576 EHA983143:EHA1048576 EQW983143:EQW1048576 FAS983143:FAS1048576 FKO983143:FKO1048576 FUK983143:FUK1048576 GEG983143:GEG1048576 GOC983143:GOC1048576 GXY983143:GXY1048576 HHU983143:HHU1048576 HRQ983143:HRQ1048576 IBM983143:IBM1048576 ILI983143:ILI1048576 IVE983143:IVE1048576 JFA983143:JFA1048576 JOW983143:JOW1048576 JYS983143:JYS1048576 KIO983143:KIO1048576 KSK983143:KSK1048576 LCG983143:LCG1048576 LMC983143:LMC1048576 LVY983143:LVY1048576 MFU983143:MFU1048576 MPQ983143:MPQ1048576 MZM983143:MZM1048576 NJI983143:NJI1048576 NTE983143:NTE1048576 ODA983143:ODA1048576 OMW983143:OMW1048576 OWS983143:OWS1048576 PGO983143:PGO1048576 PQK983143:PQK1048576 QAG983143:QAG1048576 QKC983143:QKC1048576 QTY983143:QTY1048576 RDU983143:RDU1048576 RNQ983143:RNQ1048576 RXM983143:RXM1048576 SHI983143:SHI1048576 SRE983143:SRE1048576 TBA983143:TBA1048576 TKW983143:TKW1048576 TUS983143:TUS1048576 UEO983143:UEO1048576 UOK983143:UOK1048576 UYG983143:UYG1048576 VIC983143:VIC1048576 VRY983143:VRY1048576 WBU983143:WBU1048576 WLQ983143:WLQ1048576 WVM983143:WVM1048576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WVM983123:WVM983141 E65619:E65637 JA65619:JA65637 SW65619:SW65637 ACS65619:ACS65637 AMO65619:AMO65637 AWK65619:AWK65637 BGG65619:BGG65637 BQC65619:BQC65637 BZY65619:BZY65637 CJU65619:CJU65637 CTQ65619:CTQ65637 DDM65619:DDM65637 DNI65619:DNI65637 DXE65619:DXE65637 EHA65619:EHA65637 EQW65619:EQW65637 FAS65619:FAS65637 FKO65619:FKO65637 FUK65619:FUK65637 GEG65619:GEG65637 GOC65619:GOC65637 GXY65619:GXY65637 HHU65619:HHU65637 HRQ65619:HRQ65637 IBM65619:IBM65637 ILI65619:ILI65637 IVE65619:IVE65637 JFA65619:JFA65637 JOW65619:JOW65637 JYS65619:JYS65637 KIO65619:KIO65637 KSK65619:KSK65637 LCG65619:LCG65637 LMC65619:LMC65637 LVY65619:LVY65637 MFU65619:MFU65637 MPQ65619:MPQ65637 MZM65619:MZM65637 NJI65619:NJI65637 NTE65619:NTE65637 ODA65619:ODA65637 OMW65619:OMW65637 OWS65619:OWS65637 PGO65619:PGO65637 PQK65619:PQK65637 QAG65619:QAG65637 QKC65619:QKC65637 QTY65619:QTY65637 RDU65619:RDU65637 RNQ65619:RNQ65637 RXM65619:RXM65637 SHI65619:SHI65637 SRE65619:SRE65637 TBA65619:TBA65637 TKW65619:TKW65637 TUS65619:TUS65637 UEO65619:UEO65637 UOK65619:UOK65637 UYG65619:UYG65637 VIC65619:VIC65637 VRY65619:VRY65637 WBU65619:WBU65637 WLQ65619:WLQ65637 WVM65619:WVM65637 E131155:E131173 JA131155:JA131173 SW131155:SW131173 ACS131155:ACS131173 AMO131155:AMO131173 AWK131155:AWK131173 BGG131155:BGG131173 BQC131155:BQC131173 BZY131155:BZY131173 CJU131155:CJU131173 CTQ131155:CTQ131173 DDM131155:DDM131173 DNI131155:DNI131173 DXE131155:DXE131173 EHA131155:EHA131173 EQW131155:EQW131173 FAS131155:FAS131173 FKO131155:FKO131173 FUK131155:FUK131173 GEG131155:GEG131173 GOC131155:GOC131173 GXY131155:GXY131173 HHU131155:HHU131173 HRQ131155:HRQ131173 IBM131155:IBM131173 ILI131155:ILI131173 IVE131155:IVE131173 JFA131155:JFA131173 JOW131155:JOW131173 JYS131155:JYS131173 KIO131155:KIO131173 KSK131155:KSK131173 LCG131155:LCG131173 LMC131155:LMC131173 LVY131155:LVY131173 MFU131155:MFU131173 MPQ131155:MPQ131173 MZM131155:MZM131173 NJI131155:NJI131173 NTE131155:NTE131173 ODA131155:ODA131173 OMW131155:OMW131173 OWS131155:OWS131173 PGO131155:PGO131173 PQK131155:PQK131173 QAG131155:QAG131173 QKC131155:QKC131173 QTY131155:QTY131173 RDU131155:RDU131173 RNQ131155:RNQ131173 RXM131155:RXM131173 SHI131155:SHI131173 SRE131155:SRE131173 TBA131155:TBA131173 TKW131155:TKW131173 TUS131155:TUS131173 UEO131155:UEO131173 UOK131155:UOK131173 UYG131155:UYG131173 VIC131155:VIC131173 VRY131155:VRY131173 WBU131155:WBU131173 WLQ131155:WLQ131173 WVM131155:WVM131173 E196691:E196709 JA196691:JA196709 SW196691:SW196709 ACS196691:ACS196709 AMO196691:AMO196709 AWK196691:AWK196709 BGG196691:BGG196709 BQC196691:BQC196709 BZY196691:BZY196709 CJU196691:CJU196709 CTQ196691:CTQ196709 DDM196691:DDM196709 DNI196691:DNI196709 DXE196691:DXE196709 EHA196691:EHA196709 EQW196691:EQW196709 FAS196691:FAS196709 FKO196691:FKO196709 FUK196691:FUK196709 GEG196691:GEG196709 GOC196691:GOC196709 GXY196691:GXY196709 HHU196691:HHU196709 HRQ196691:HRQ196709 IBM196691:IBM196709 ILI196691:ILI196709 IVE196691:IVE196709 JFA196691:JFA196709 JOW196691:JOW196709 JYS196691:JYS196709 KIO196691:KIO196709 KSK196691:KSK196709 LCG196691:LCG196709 LMC196691:LMC196709 LVY196691:LVY196709 MFU196691:MFU196709 MPQ196691:MPQ196709 MZM196691:MZM196709 NJI196691:NJI196709 NTE196691:NTE196709 ODA196691:ODA196709 OMW196691:OMW196709 OWS196691:OWS196709 PGO196691:PGO196709 PQK196691:PQK196709 QAG196691:QAG196709 QKC196691:QKC196709 QTY196691:QTY196709 RDU196691:RDU196709 RNQ196691:RNQ196709 RXM196691:RXM196709 SHI196691:SHI196709 SRE196691:SRE196709 TBA196691:TBA196709 TKW196691:TKW196709 TUS196691:TUS196709 UEO196691:UEO196709 UOK196691:UOK196709 UYG196691:UYG196709 VIC196691:VIC196709 VRY196691:VRY196709 WBU196691:WBU196709 WLQ196691:WLQ196709 WVM196691:WVM196709 E262227:E262245 JA262227:JA262245 SW262227:SW262245 ACS262227:ACS262245 AMO262227:AMO262245 AWK262227:AWK262245 BGG262227:BGG262245 BQC262227:BQC262245 BZY262227:BZY262245 CJU262227:CJU262245 CTQ262227:CTQ262245 DDM262227:DDM262245 DNI262227:DNI262245 DXE262227:DXE262245 EHA262227:EHA262245 EQW262227:EQW262245 FAS262227:FAS262245 FKO262227:FKO262245 FUK262227:FUK262245 GEG262227:GEG262245 GOC262227:GOC262245 GXY262227:GXY262245 HHU262227:HHU262245 HRQ262227:HRQ262245 IBM262227:IBM262245 ILI262227:ILI262245 IVE262227:IVE262245 JFA262227:JFA262245 JOW262227:JOW262245 JYS262227:JYS262245 KIO262227:KIO262245 KSK262227:KSK262245 LCG262227:LCG262245 LMC262227:LMC262245 LVY262227:LVY262245 MFU262227:MFU262245 MPQ262227:MPQ262245 MZM262227:MZM262245 NJI262227:NJI262245 NTE262227:NTE262245 ODA262227:ODA262245 OMW262227:OMW262245 OWS262227:OWS262245 PGO262227:PGO262245 PQK262227:PQK262245 QAG262227:QAG262245 QKC262227:QKC262245 QTY262227:QTY262245 RDU262227:RDU262245 RNQ262227:RNQ262245 RXM262227:RXM262245 SHI262227:SHI262245 SRE262227:SRE262245 TBA262227:TBA262245 TKW262227:TKW262245 TUS262227:TUS262245 UEO262227:UEO262245 UOK262227:UOK262245 UYG262227:UYG262245 VIC262227:VIC262245 VRY262227:VRY262245 WBU262227:WBU262245 WLQ262227:WLQ262245 WVM262227:WVM262245 E327763:E327781 JA327763:JA327781 SW327763:SW327781 ACS327763:ACS327781 AMO327763:AMO327781 AWK327763:AWK327781 BGG327763:BGG327781 BQC327763:BQC327781 BZY327763:BZY327781 CJU327763:CJU327781 CTQ327763:CTQ327781 DDM327763:DDM327781 DNI327763:DNI327781 DXE327763:DXE327781 EHA327763:EHA327781 EQW327763:EQW327781 FAS327763:FAS327781 FKO327763:FKO327781 FUK327763:FUK327781 GEG327763:GEG327781 GOC327763:GOC327781 GXY327763:GXY327781 HHU327763:HHU327781 HRQ327763:HRQ327781 IBM327763:IBM327781 ILI327763:ILI327781 IVE327763:IVE327781 JFA327763:JFA327781 JOW327763:JOW327781 JYS327763:JYS327781 KIO327763:KIO327781 KSK327763:KSK327781 LCG327763:LCG327781 LMC327763:LMC327781 LVY327763:LVY327781 MFU327763:MFU327781 MPQ327763:MPQ327781 MZM327763:MZM327781 NJI327763:NJI327781 NTE327763:NTE327781 ODA327763:ODA327781 OMW327763:OMW327781 OWS327763:OWS327781 PGO327763:PGO327781 PQK327763:PQK327781 QAG327763:QAG327781 QKC327763:QKC327781 QTY327763:QTY327781 RDU327763:RDU327781 RNQ327763:RNQ327781 RXM327763:RXM327781 SHI327763:SHI327781 SRE327763:SRE327781 TBA327763:TBA327781 TKW327763:TKW327781 TUS327763:TUS327781 UEO327763:UEO327781 UOK327763:UOK327781 UYG327763:UYG327781 VIC327763:VIC327781 VRY327763:VRY327781 WBU327763:WBU327781 WLQ327763:WLQ327781 WVM327763:WVM327781 E393299:E393317 JA393299:JA393317 SW393299:SW393317 ACS393299:ACS393317 AMO393299:AMO393317 AWK393299:AWK393317 BGG393299:BGG393317 BQC393299:BQC393317 BZY393299:BZY393317 CJU393299:CJU393317 CTQ393299:CTQ393317 DDM393299:DDM393317 DNI393299:DNI393317 DXE393299:DXE393317 EHA393299:EHA393317 EQW393299:EQW393317 FAS393299:FAS393317 FKO393299:FKO393317 FUK393299:FUK393317 GEG393299:GEG393317 GOC393299:GOC393317 GXY393299:GXY393317 HHU393299:HHU393317 HRQ393299:HRQ393317 IBM393299:IBM393317 ILI393299:ILI393317 IVE393299:IVE393317 JFA393299:JFA393317 JOW393299:JOW393317 JYS393299:JYS393317 KIO393299:KIO393317 KSK393299:KSK393317 LCG393299:LCG393317 LMC393299:LMC393317 LVY393299:LVY393317 MFU393299:MFU393317 MPQ393299:MPQ393317 MZM393299:MZM393317 NJI393299:NJI393317 NTE393299:NTE393317 ODA393299:ODA393317 OMW393299:OMW393317 OWS393299:OWS393317 PGO393299:PGO393317 PQK393299:PQK393317 QAG393299:QAG393317 QKC393299:QKC393317 QTY393299:QTY393317 RDU393299:RDU393317 RNQ393299:RNQ393317 RXM393299:RXM393317 SHI393299:SHI393317 SRE393299:SRE393317 TBA393299:TBA393317 TKW393299:TKW393317 TUS393299:TUS393317 UEO393299:UEO393317 UOK393299:UOK393317 UYG393299:UYG393317 VIC393299:VIC393317 VRY393299:VRY393317 WBU393299:WBU393317 WLQ393299:WLQ393317 WVM393299:WVM393317 E458835:E458853 JA458835:JA458853 SW458835:SW458853 ACS458835:ACS458853 AMO458835:AMO458853 AWK458835:AWK458853 BGG458835:BGG458853 BQC458835:BQC458853 BZY458835:BZY458853 CJU458835:CJU458853 CTQ458835:CTQ458853 DDM458835:DDM458853 DNI458835:DNI458853 DXE458835:DXE458853 EHA458835:EHA458853 EQW458835:EQW458853 FAS458835:FAS458853 FKO458835:FKO458853 FUK458835:FUK458853 GEG458835:GEG458853 GOC458835:GOC458853 GXY458835:GXY458853 HHU458835:HHU458853 HRQ458835:HRQ458853 IBM458835:IBM458853 ILI458835:ILI458853 IVE458835:IVE458853 JFA458835:JFA458853 JOW458835:JOW458853 JYS458835:JYS458853 KIO458835:KIO458853 KSK458835:KSK458853 LCG458835:LCG458853 LMC458835:LMC458853 LVY458835:LVY458853 MFU458835:MFU458853 MPQ458835:MPQ458853 MZM458835:MZM458853 NJI458835:NJI458853 NTE458835:NTE458853 ODA458835:ODA458853 OMW458835:OMW458853 OWS458835:OWS458853 PGO458835:PGO458853 PQK458835:PQK458853 QAG458835:QAG458853 QKC458835:QKC458853 QTY458835:QTY458853 RDU458835:RDU458853 RNQ458835:RNQ458853 RXM458835:RXM458853 SHI458835:SHI458853 SRE458835:SRE458853 TBA458835:TBA458853 TKW458835:TKW458853 TUS458835:TUS458853 UEO458835:UEO458853 UOK458835:UOK458853 UYG458835:UYG458853 VIC458835:VIC458853 VRY458835:VRY458853 WBU458835:WBU458853 WLQ458835:WLQ458853 WVM458835:WVM458853 E524371:E524389 JA524371:JA524389 SW524371:SW524389 ACS524371:ACS524389 AMO524371:AMO524389 AWK524371:AWK524389 BGG524371:BGG524389 BQC524371:BQC524389 BZY524371:BZY524389 CJU524371:CJU524389 CTQ524371:CTQ524389 DDM524371:DDM524389 DNI524371:DNI524389 DXE524371:DXE524389 EHA524371:EHA524389 EQW524371:EQW524389 FAS524371:FAS524389 FKO524371:FKO524389 FUK524371:FUK524389 GEG524371:GEG524389 GOC524371:GOC524389 GXY524371:GXY524389 HHU524371:HHU524389 HRQ524371:HRQ524389 IBM524371:IBM524389 ILI524371:ILI524389 IVE524371:IVE524389 JFA524371:JFA524389 JOW524371:JOW524389 JYS524371:JYS524389 KIO524371:KIO524389 KSK524371:KSK524389 LCG524371:LCG524389 LMC524371:LMC524389 LVY524371:LVY524389 MFU524371:MFU524389 MPQ524371:MPQ524389 MZM524371:MZM524389 NJI524371:NJI524389 NTE524371:NTE524389 ODA524371:ODA524389 OMW524371:OMW524389 OWS524371:OWS524389 PGO524371:PGO524389 PQK524371:PQK524389 QAG524371:QAG524389 QKC524371:QKC524389 QTY524371:QTY524389 RDU524371:RDU524389 RNQ524371:RNQ524389 RXM524371:RXM524389 SHI524371:SHI524389 SRE524371:SRE524389 TBA524371:TBA524389 TKW524371:TKW524389 TUS524371:TUS524389 UEO524371:UEO524389 UOK524371:UOK524389 UYG524371:UYG524389 VIC524371:VIC524389 VRY524371:VRY524389 WBU524371:WBU524389 WLQ524371:WLQ524389 WVM524371:WVM524389 E589907:E589925 JA589907:JA589925 SW589907:SW589925 ACS589907:ACS589925 AMO589907:AMO589925 AWK589907:AWK589925 BGG589907:BGG589925 BQC589907:BQC589925 BZY589907:BZY589925 CJU589907:CJU589925 CTQ589907:CTQ589925 DDM589907:DDM589925 DNI589907:DNI589925 DXE589907:DXE589925 EHA589907:EHA589925 EQW589907:EQW589925 FAS589907:FAS589925 FKO589907:FKO589925 FUK589907:FUK589925 GEG589907:GEG589925 GOC589907:GOC589925 GXY589907:GXY589925 HHU589907:HHU589925 HRQ589907:HRQ589925 IBM589907:IBM589925 ILI589907:ILI589925 IVE589907:IVE589925 JFA589907:JFA589925 JOW589907:JOW589925 JYS589907:JYS589925 KIO589907:KIO589925 KSK589907:KSK589925 LCG589907:LCG589925 LMC589907:LMC589925 LVY589907:LVY589925 MFU589907:MFU589925 MPQ589907:MPQ589925 MZM589907:MZM589925 NJI589907:NJI589925 NTE589907:NTE589925 ODA589907:ODA589925 OMW589907:OMW589925 OWS589907:OWS589925 PGO589907:PGO589925 PQK589907:PQK589925 QAG589907:QAG589925 QKC589907:QKC589925 QTY589907:QTY589925 RDU589907:RDU589925 RNQ589907:RNQ589925 RXM589907:RXM589925 SHI589907:SHI589925 SRE589907:SRE589925 TBA589907:TBA589925 TKW589907:TKW589925 TUS589907:TUS589925 UEO589907:UEO589925 UOK589907:UOK589925 UYG589907:UYG589925 VIC589907:VIC589925 VRY589907:VRY589925 WBU589907:WBU589925 WLQ589907:WLQ589925 WVM589907:WVM589925 E655443:E655461 JA655443:JA655461 SW655443:SW655461 ACS655443:ACS655461 AMO655443:AMO655461 AWK655443:AWK655461 BGG655443:BGG655461 BQC655443:BQC655461 BZY655443:BZY655461 CJU655443:CJU655461 CTQ655443:CTQ655461 DDM655443:DDM655461 DNI655443:DNI655461 DXE655443:DXE655461 EHA655443:EHA655461 EQW655443:EQW655461 FAS655443:FAS655461 FKO655443:FKO655461 FUK655443:FUK655461 GEG655443:GEG655461 GOC655443:GOC655461 GXY655443:GXY655461 HHU655443:HHU655461 HRQ655443:HRQ655461 IBM655443:IBM655461 ILI655443:ILI655461 IVE655443:IVE655461 JFA655443:JFA655461 JOW655443:JOW655461 JYS655443:JYS655461 KIO655443:KIO655461 KSK655443:KSK655461 LCG655443:LCG655461 LMC655443:LMC655461 LVY655443:LVY655461 MFU655443:MFU655461 MPQ655443:MPQ655461 MZM655443:MZM655461 NJI655443:NJI655461 NTE655443:NTE655461 ODA655443:ODA655461 OMW655443:OMW655461 OWS655443:OWS655461 PGO655443:PGO655461 PQK655443:PQK655461 QAG655443:QAG655461 QKC655443:QKC655461 QTY655443:QTY655461 RDU655443:RDU655461 RNQ655443:RNQ655461 RXM655443:RXM655461 SHI655443:SHI655461 SRE655443:SRE655461 TBA655443:TBA655461 TKW655443:TKW655461 TUS655443:TUS655461 UEO655443:UEO655461 UOK655443:UOK655461 UYG655443:UYG655461 VIC655443:VIC655461 VRY655443:VRY655461 WBU655443:WBU655461 WLQ655443:WLQ655461 WVM655443:WVM655461 E720979:E720997 JA720979:JA720997 SW720979:SW720997 ACS720979:ACS720997 AMO720979:AMO720997 AWK720979:AWK720997 BGG720979:BGG720997 BQC720979:BQC720997 BZY720979:BZY720997 CJU720979:CJU720997 CTQ720979:CTQ720997 DDM720979:DDM720997 DNI720979:DNI720997 DXE720979:DXE720997 EHA720979:EHA720997 EQW720979:EQW720997 FAS720979:FAS720997 FKO720979:FKO720997 FUK720979:FUK720997 GEG720979:GEG720997 GOC720979:GOC720997 GXY720979:GXY720997 HHU720979:HHU720997 HRQ720979:HRQ720997 IBM720979:IBM720997 ILI720979:ILI720997 IVE720979:IVE720997 JFA720979:JFA720997 JOW720979:JOW720997 JYS720979:JYS720997 KIO720979:KIO720997 KSK720979:KSK720997 LCG720979:LCG720997 LMC720979:LMC720997 LVY720979:LVY720997 MFU720979:MFU720997 MPQ720979:MPQ720997 MZM720979:MZM720997 NJI720979:NJI720997 NTE720979:NTE720997 ODA720979:ODA720997 OMW720979:OMW720997 OWS720979:OWS720997 PGO720979:PGO720997 PQK720979:PQK720997 QAG720979:QAG720997 QKC720979:QKC720997 QTY720979:QTY720997 RDU720979:RDU720997 RNQ720979:RNQ720997 RXM720979:RXM720997 SHI720979:SHI720997 SRE720979:SRE720997 TBA720979:TBA720997 TKW720979:TKW720997 TUS720979:TUS720997 UEO720979:UEO720997 UOK720979:UOK720997 UYG720979:UYG720997 VIC720979:VIC720997 VRY720979:VRY720997 WBU720979:WBU720997 WLQ720979:WLQ720997 WVM720979:WVM720997 E786515:E786533 JA786515:JA786533 SW786515:SW786533 ACS786515:ACS786533 AMO786515:AMO786533 AWK786515:AWK786533 BGG786515:BGG786533 BQC786515:BQC786533 BZY786515:BZY786533 CJU786515:CJU786533 CTQ786515:CTQ786533 DDM786515:DDM786533 DNI786515:DNI786533 DXE786515:DXE786533 EHA786515:EHA786533 EQW786515:EQW786533 FAS786515:FAS786533 FKO786515:FKO786533 FUK786515:FUK786533 GEG786515:GEG786533 GOC786515:GOC786533 GXY786515:GXY786533 HHU786515:HHU786533 HRQ786515:HRQ786533 IBM786515:IBM786533 ILI786515:ILI786533 IVE786515:IVE786533 JFA786515:JFA786533 JOW786515:JOW786533 JYS786515:JYS786533 KIO786515:KIO786533 KSK786515:KSK786533 LCG786515:LCG786533 LMC786515:LMC786533 LVY786515:LVY786533 MFU786515:MFU786533 MPQ786515:MPQ786533 MZM786515:MZM786533 NJI786515:NJI786533 NTE786515:NTE786533 ODA786515:ODA786533 OMW786515:OMW786533 OWS786515:OWS786533 PGO786515:PGO786533 PQK786515:PQK786533 QAG786515:QAG786533 QKC786515:QKC786533 QTY786515:QTY786533 RDU786515:RDU786533 RNQ786515:RNQ786533 RXM786515:RXM786533 SHI786515:SHI786533 SRE786515:SRE786533 TBA786515:TBA786533 TKW786515:TKW786533 TUS786515:TUS786533 UEO786515:UEO786533 UOK786515:UOK786533 UYG786515:UYG786533 VIC786515:VIC786533 VRY786515:VRY786533 WBU786515:WBU786533 WLQ786515:WLQ786533 WVM786515:WVM786533 E852051:E852069 JA852051:JA852069 SW852051:SW852069 ACS852051:ACS852069 AMO852051:AMO852069 AWK852051:AWK852069 BGG852051:BGG852069 BQC852051:BQC852069 BZY852051:BZY852069 CJU852051:CJU852069 CTQ852051:CTQ852069 DDM852051:DDM852069 DNI852051:DNI852069 DXE852051:DXE852069 EHA852051:EHA852069 EQW852051:EQW852069 FAS852051:FAS852069 FKO852051:FKO852069 FUK852051:FUK852069 GEG852051:GEG852069 GOC852051:GOC852069 GXY852051:GXY852069 HHU852051:HHU852069 HRQ852051:HRQ852069 IBM852051:IBM852069 ILI852051:ILI852069 IVE852051:IVE852069 JFA852051:JFA852069 JOW852051:JOW852069 JYS852051:JYS852069 KIO852051:KIO852069 KSK852051:KSK852069 LCG852051:LCG852069 LMC852051:LMC852069 LVY852051:LVY852069 MFU852051:MFU852069 MPQ852051:MPQ852069 MZM852051:MZM852069 NJI852051:NJI852069 NTE852051:NTE852069 ODA852051:ODA852069 OMW852051:OMW852069 OWS852051:OWS852069 PGO852051:PGO852069 PQK852051:PQK852069 QAG852051:QAG852069 QKC852051:QKC852069 QTY852051:QTY852069 RDU852051:RDU852069 RNQ852051:RNQ852069 RXM852051:RXM852069 SHI852051:SHI852069 SRE852051:SRE852069 TBA852051:TBA852069 TKW852051:TKW852069 TUS852051:TUS852069 UEO852051:UEO852069 UOK852051:UOK852069 UYG852051:UYG852069 VIC852051:VIC852069 VRY852051:VRY852069 WBU852051:WBU852069 WLQ852051:WLQ852069 WVM852051:WVM852069 E917587:E917605 JA917587:JA917605 SW917587:SW917605 ACS917587:ACS917605 AMO917587:AMO917605 AWK917587:AWK917605 BGG917587:BGG917605 BQC917587:BQC917605 BZY917587:BZY917605 CJU917587:CJU917605 CTQ917587:CTQ917605 DDM917587:DDM917605 DNI917587:DNI917605 DXE917587:DXE917605 EHA917587:EHA917605 EQW917587:EQW917605 FAS917587:FAS917605 FKO917587:FKO917605 FUK917587:FUK917605 GEG917587:GEG917605 GOC917587:GOC917605 GXY917587:GXY917605 HHU917587:HHU917605 HRQ917587:HRQ917605 IBM917587:IBM917605 ILI917587:ILI917605 IVE917587:IVE917605 JFA917587:JFA917605 JOW917587:JOW917605 JYS917587:JYS917605 KIO917587:KIO917605 KSK917587:KSK917605 LCG917587:LCG917605 LMC917587:LMC917605 LVY917587:LVY917605 MFU917587:MFU917605 MPQ917587:MPQ917605 MZM917587:MZM917605 NJI917587:NJI917605 NTE917587:NTE917605 ODA917587:ODA917605 OMW917587:OMW917605 OWS917587:OWS917605 PGO917587:PGO917605 PQK917587:PQK917605 QAG917587:QAG917605 QKC917587:QKC917605 QTY917587:QTY917605 RDU917587:RDU917605 RNQ917587:RNQ917605 RXM917587:RXM917605 SHI917587:SHI917605 SRE917587:SRE917605 TBA917587:TBA917605 TKW917587:TKW917605 TUS917587:TUS917605 UEO917587:UEO917605 UOK917587:UOK917605 UYG917587:UYG917605 VIC917587:VIC917605 VRY917587:VRY917605 WBU917587:WBU917605 WLQ917587:WLQ917605 WVM917587:WVM917605 E983123:E983141 JA983123:JA983141 SW983123:SW983141 ACS983123:ACS983141 AMO983123:AMO983141 AWK983123:AWK983141 BGG983123:BGG983141 BQC983123:BQC983141 BZY983123:BZY983141 CJU983123:CJU983141 CTQ983123:CTQ983141 DDM983123:DDM983141 DNI983123:DNI983141 DXE983123:DXE983141 EHA983123:EHA983141 EQW983123:EQW983141 FAS983123:FAS983141 FKO983123:FKO983141 FUK983123:FUK983141 GEG983123:GEG983141 GOC983123:GOC983141 GXY983123:GXY983141 HHU983123:HHU983141 HRQ983123:HRQ983141 IBM983123:IBM983141 ILI983123:ILI983141 IVE983123:IVE983141 JFA983123:JFA983141 JOW983123:JOW983141 JYS983123:JYS983141 KIO983123:KIO983141 KSK983123:KSK983141 LCG983123:LCG983141 LMC983123:LMC983141 LVY983123:LVY983141 MFU983123:MFU983141 MPQ983123:MPQ983141 MZM983123:MZM983141 NJI983123:NJI983141 NTE983123:NTE983141 ODA983123:ODA983141 OMW983123:OMW983141 OWS983123:OWS983141 PGO983123:PGO983141 PQK983123:PQK983141 QAG983123:QAG983141 QKC983123:QKC983141 QTY983123:QTY983141 RDU983123:RDU983141 RNQ983123:RNQ983141 RXM983123:RXM983141 SHI983123:SHI983141 SRE983123:SRE983141 TBA983123:TBA983141 TKW983123:TKW983141 TUS983123:TUS983141 UEO983123:UEO983141 UOK983123:UOK983141 UYG983123:UYG983141 VIC983123:VIC983141 VRY983123:VRY983141 WBU983123:WBU983141 WLQ983123:WLQ983141 SW96:SW98 JA96:JA98 WVM96:WVM98 WLQ96:WLQ98 WBU96:WBU98 VRY96:VRY98 VIC96:VIC98 UYG96:UYG98 UOK96:UOK98 UEO96:UEO98 TUS96:TUS98 TKW96:TKW98 TBA96:TBA98 SRE96:SRE98 SHI96:SHI98 RXM96:RXM98 RNQ96:RNQ98 RDU96:RDU98 QTY96:QTY98 QKC96:QKC98 QAG96:QAG98 PQK96:PQK98 PGO96:PGO98 OWS96:OWS98 OMW96:OMW98 ODA96:ODA98 NTE96:NTE98 NJI96:NJI98 MZM96:MZM98 MPQ96:MPQ98 MFU96:MFU98 LVY96:LVY98 LMC96:LMC98 LCG96:LCG98 KSK96:KSK98 KIO96:KIO98 JYS96:JYS98 JOW96:JOW98 JFA96:JFA98 IVE96:IVE98 ILI96:ILI98 IBM96:IBM98 HRQ96:HRQ98 HHU96:HHU98 GXY96:GXY98 GOC96:GOC98 GEG96:GEG98 FUK96:FUK98 FKO96:FKO98 FAS96:FAS98 EQW96:EQW98 EHA96:EHA98 DXE96:DXE98 DNI96:DNI98 DDM96:DDM98 CTQ96:CTQ98 CJU96:CJU98 BZY96:BZY98 BQC96:BQC98 BGG96:BGG98 AWK96:AWK98 AMO96:AMO98 ACS96:ACS98 WVM6:WVM88 JA6:JA88 SW6:SW88 ACS6:ACS88 AMO6:AMO88 AWK6:AWK88 BGG6:BGG88 BQC6:BQC88 BZY6:BZY88 CJU6:CJU88 CTQ6:CTQ88 DDM6:DDM88 DNI6:DNI88 DXE6:DXE88 EHA6:EHA88 EQW6:EQW88 FAS6:FAS88 FKO6:FKO88 FUK6:FUK88 GEG6:GEG88 GOC6:GOC88 GXY6:GXY88 HHU6:HHU88 HRQ6:HRQ88 IBM6:IBM88 ILI6:ILI88 IVE6:IVE88 JFA6:JFA88 JOW6:JOW88 JYS6:JYS88 KIO6:KIO88 KSK6:KSK88 LCG6:LCG88 LMC6:LMC88 LVY6:LVY88 MFU6:MFU88 MPQ6:MPQ88 MZM6:MZM88 NJI6:NJI88 NTE6:NTE88 ODA6:ODA88 OMW6:OMW88 OWS6:OWS88 PGO6:PGO88 PQK6:PQK88 QAG6:QAG88 QKC6:QKC88 QTY6:QTY88 RDU6:RDU88 RNQ6:RNQ88 RXM6:RXM88 SHI6:SHI88 SRE6:SRE88 TBA6:TBA88 TKW6:TKW88 TUS6:TUS88 UEO6:UEO88 UOK6:UOK88 UYG6:UYG88 VIC6:VIC88 VRY6:VRY88 WBU6:WBU88 WLQ6:WLQ88 E6:E101">
      <formula1>$E$6:$E$7</formula1>
    </dataValidation>
    <dataValidation type="list" allowBlank="1" showInputMessage="1" showErrorMessage="1" sqref="AC103:AC65613 JY103:JY65613 TU103:TU65613 ADQ103:ADQ65613 ANM103:ANM65613 AXI103:AXI65613 BHE103:BHE65613 BRA103:BRA65613 CAW103:CAW65613 CKS103:CKS65613 CUO103:CUO65613 DEK103:DEK65613 DOG103:DOG65613 DYC103:DYC65613 EHY103:EHY65613 ERU103:ERU65613 FBQ103:FBQ65613 FLM103:FLM65613 FVI103:FVI65613 GFE103:GFE65613 GPA103:GPA65613 GYW103:GYW65613 HIS103:HIS65613 HSO103:HSO65613 ICK103:ICK65613 IMG103:IMG65613 IWC103:IWC65613 JFY103:JFY65613 JPU103:JPU65613 JZQ103:JZQ65613 KJM103:KJM65613 KTI103:KTI65613 LDE103:LDE65613 LNA103:LNA65613 LWW103:LWW65613 MGS103:MGS65613 MQO103:MQO65613 NAK103:NAK65613 NKG103:NKG65613 NUC103:NUC65613 ODY103:ODY65613 ONU103:ONU65613 OXQ103:OXQ65613 PHM103:PHM65613 PRI103:PRI65613 QBE103:QBE65613 QLA103:QLA65613 QUW103:QUW65613 RES103:RES65613 ROO103:ROO65613 RYK103:RYK65613 SIG103:SIG65613 SSC103:SSC65613 TBY103:TBY65613 TLU103:TLU65613 TVQ103:TVQ65613 UFM103:UFM65613 UPI103:UPI65613 UZE103:UZE65613 VJA103:VJA65613 VSW103:VSW65613 WCS103:WCS65613 WMO103:WMO65613 WWK103:WWK65613 AC65639:AC131149 JY65639:JY131149 TU65639:TU131149 ADQ65639:ADQ131149 ANM65639:ANM131149 AXI65639:AXI131149 BHE65639:BHE131149 BRA65639:BRA131149 CAW65639:CAW131149 CKS65639:CKS131149 CUO65639:CUO131149 DEK65639:DEK131149 DOG65639:DOG131149 DYC65639:DYC131149 EHY65639:EHY131149 ERU65639:ERU131149 FBQ65639:FBQ131149 FLM65639:FLM131149 FVI65639:FVI131149 GFE65639:GFE131149 GPA65639:GPA131149 GYW65639:GYW131149 HIS65639:HIS131149 HSO65639:HSO131149 ICK65639:ICK131149 IMG65639:IMG131149 IWC65639:IWC131149 JFY65639:JFY131149 JPU65639:JPU131149 JZQ65639:JZQ131149 KJM65639:KJM131149 KTI65639:KTI131149 LDE65639:LDE131149 LNA65639:LNA131149 LWW65639:LWW131149 MGS65639:MGS131149 MQO65639:MQO131149 NAK65639:NAK131149 NKG65639:NKG131149 NUC65639:NUC131149 ODY65639:ODY131149 ONU65639:ONU131149 OXQ65639:OXQ131149 PHM65639:PHM131149 PRI65639:PRI131149 QBE65639:QBE131149 QLA65639:QLA131149 QUW65639:QUW131149 RES65639:RES131149 ROO65639:ROO131149 RYK65639:RYK131149 SIG65639:SIG131149 SSC65639:SSC131149 TBY65639:TBY131149 TLU65639:TLU131149 TVQ65639:TVQ131149 UFM65639:UFM131149 UPI65639:UPI131149 UZE65639:UZE131149 VJA65639:VJA131149 VSW65639:VSW131149 WCS65639:WCS131149 WMO65639:WMO131149 WWK65639:WWK131149 AC131175:AC196685 JY131175:JY196685 TU131175:TU196685 ADQ131175:ADQ196685 ANM131175:ANM196685 AXI131175:AXI196685 BHE131175:BHE196685 BRA131175:BRA196685 CAW131175:CAW196685 CKS131175:CKS196685 CUO131175:CUO196685 DEK131175:DEK196685 DOG131175:DOG196685 DYC131175:DYC196685 EHY131175:EHY196685 ERU131175:ERU196685 FBQ131175:FBQ196685 FLM131175:FLM196685 FVI131175:FVI196685 GFE131175:GFE196685 GPA131175:GPA196685 GYW131175:GYW196685 HIS131175:HIS196685 HSO131175:HSO196685 ICK131175:ICK196685 IMG131175:IMG196685 IWC131175:IWC196685 JFY131175:JFY196685 JPU131175:JPU196685 JZQ131175:JZQ196685 KJM131175:KJM196685 KTI131175:KTI196685 LDE131175:LDE196685 LNA131175:LNA196685 LWW131175:LWW196685 MGS131175:MGS196685 MQO131175:MQO196685 NAK131175:NAK196685 NKG131175:NKG196685 NUC131175:NUC196685 ODY131175:ODY196685 ONU131175:ONU196685 OXQ131175:OXQ196685 PHM131175:PHM196685 PRI131175:PRI196685 QBE131175:QBE196685 QLA131175:QLA196685 QUW131175:QUW196685 RES131175:RES196685 ROO131175:ROO196685 RYK131175:RYK196685 SIG131175:SIG196685 SSC131175:SSC196685 TBY131175:TBY196685 TLU131175:TLU196685 TVQ131175:TVQ196685 UFM131175:UFM196685 UPI131175:UPI196685 UZE131175:UZE196685 VJA131175:VJA196685 VSW131175:VSW196685 WCS131175:WCS196685 WMO131175:WMO196685 WWK131175:WWK196685 AC196711:AC262221 JY196711:JY262221 TU196711:TU262221 ADQ196711:ADQ262221 ANM196711:ANM262221 AXI196711:AXI262221 BHE196711:BHE262221 BRA196711:BRA262221 CAW196711:CAW262221 CKS196711:CKS262221 CUO196711:CUO262221 DEK196711:DEK262221 DOG196711:DOG262221 DYC196711:DYC262221 EHY196711:EHY262221 ERU196711:ERU262221 FBQ196711:FBQ262221 FLM196711:FLM262221 FVI196711:FVI262221 GFE196711:GFE262221 GPA196711:GPA262221 GYW196711:GYW262221 HIS196711:HIS262221 HSO196711:HSO262221 ICK196711:ICK262221 IMG196711:IMG262221 IWC196711:IWC262221 JFY196711:JFY262221 JPU196711:JPU262221 JZQ196711:JZQ262221 KJM196711:KJM262221 KTI196711:KTI262221 LDE196711:LDE262221 LNA196711:LNA262221 LWW196711:LWW262221 MGS196711:MGS262221 MQO196711:MQO262221 NAK196711:NAK262221 NKG196711:NKG262221 NUC196711:NUC262221 ODY196711:ODY262221 ONU196711:ONU262221 OXQ196711:OXQ262221 PHM196711:PHM262221 PRI196711:PRI262221 QBE196711:QBE262221 QLA196711:QLA262221 QUW196711:QUW262221 RES196711:RES262221 ROO196711:ROO262221 RYK196711:RYK262221 SIG196711:SIG262221 SSC196711:SSC262221 TBY196711:TBY262221 TLU196711:TLU262221 TVQ196711:TVQ262221 UFM196711:UFM262221 UPI196711:UPI262221 UZE196711:UZE262221 VJA196711:VJA262221 VSW196711:VSW262221 WCS196711:WCS262221 WMO196711:WMO262221 WWK196711:WWK262221 AC262247:AC327757 JY262247:JY327757 TU262247:TU327757 ADQ262247:ADQ327757 ANM262247:ANM327757 AXI262247:AXI327757 BHE262247:BHE327757 BRA262247:BRA327757 CAW262247:CAW327757 CKS262247:CKS327757 CUO262247:CUO327757 DEK262247:DEK327757 DOG262247:DOG327757 DYC262247:DYC327757 EHY262247:EHY327757 ERU262247:ERU327757 FBQ262247:FBQ327757 FLM262247:FLM327757 FVI262247:FVI327757 GFE262247:GFE327757 GPA262247:GPA327757 GYW262247:GYW327757 HIS262247:HIS327757 HSO262247:HSO327757 ICK262247:ICK327757 IMG262247:IMG327757 IWC262247:IWC327757 JFY262247:JFY327757 JPU262247:JPU327757 JZQ262247:JZQ327757 KJM262247:KJM327757 KTI262247:KTI327757 LDE262247:LDE327757 LNA262247:LNA327757 LWW262247:LWW327757 MGS262247:MGS327757 MQO262247:MQO327757 NAK262247:NAK327757 NKG262247:NKG327757 NUC262247:NUC327757 ODY262247:ODY327757 ONU262247:ONU327757 OXQ262247:OXQ327757 PHM262247:PHM327757 PRI262247:PRI327757 QBE262247:QBE327757 QLA262247:QLA327757 QUW262247:QUW327757 RES262247:RES327757 ROO262247:ROO327757 RYK262247:RYK327757 SIG262247:SIG327757 SSC262247:SSC327757 TBY262247:TBY327757 TLU262247:TLU327757 TVQ262247:TVQ327757 UFM262247:UFM327757 UPI262247:UPI327757 UZE262247:UZE327757 VJA262247:VJA327757 VSW262247:VSW327757 WCS262247:WCS327757 WMO262247:WMO327757 WWK262247:WWK327757 AC327783:AC393293 JY327783:JY393293 TU327783:TU393293 ADQ327783:ADQ393293 ANM327783:ANM393293 AXI327783:AXI393293 BHE327783:BHE393293 BRA327783:BRA393293 CAW327783:CAW393293 CKS327783:CKS393293 CUO327783:CUO393293 DEK327783:DEK393293 DOG327783:DOG393293 DYC327783:DYC393293 EHY327783:EHY393293 ERU327783:ERU393293 FBQ327783:FBQ393293 FLM327783:FLM393293 FVI327783:FVI393293 GFE327783:GFE393293 GPA327783:GPA393293 GYW327783:GYW393293 HIS327783:HIS393293 HSO327783:HSO393293 ICK327783:ICK393293 IMG327783:IMG393293 IWC327783:IWC393293 JFY327783:JFY393293 JPU327783:JPU393293 JZQ327783:JZQ393293 KJM327783:KJM393293 KTI327783:KTI393293 LDE327783:LDE393293 LNA327783:LNA393293 LWW327783:LWW393293 MGS327783:MGS393293 MQO327783:MQO393293 NAK327783:NAK393293 NKG327783:NKG393293 NUC327783:NUC393293 ODY327783:ODY393293 ONU327783:ONU393293 OXQ327783:OXQ393293 PHM327783:PHM393293 PRI327783:PRI393293 QBE327783:QBE393293 QLA327783:QLA393293 QUW327783:QUW393293 RES327783:RES393293 ROO327783:ROO393293 RYK327783:RYK393293 SIG327783:SIG393293 SSC327783:SSC393293 TBY327783:TBY393293 TLU327783:TLU393293 TVQ327783:TVQ393293 UFM327783:UFM393293 UPI327783:UPI393293 UZE327783:UZE393293 VJA327783:VJA393293 VSW327783:VSW393293 WCS327783:WCS393293 WMO327783:WMO393293 WWK327783:WWK393293 AC393319:AC458829 JY393319:JY458829 TU393319:TU458829 ADQ393319:ADQ458829 ANM393319:ANM458829 AXI393319:AXI458829 BHE393319:BHE458829 BRA393319:BRA458829 CAW393319:CAW458829 CKS393319:CKS458829 CUO393319:CUO458829 DEK393319:DEK458829 DOG393319:DOG458829 DYC393319:DYC458829 EHY393319:EHY458829 ERU393319:ERU458829 FBQ393319:FBQ458829 FLM393319:FLM458829 FVI393319:FVI458829 GFE393319:GFE458829 GPA393319:GPA458829 GYW393319:GYW458829 HIS393319:HIS458829 HSO393319:HSO458829 ICK393319:ICK458829 IMG393319:IMG458829 IWC393319:IWC458829 JFY393319:JFY458829 JPU393319:JPU458829 JZQ393319:JZQ458829 KJM393319:KJM458829 KTI393319:KTI458829 LDE393319:LDE458829 LNA393319:LNA458829 LWW393319:LWW458829 MGS393319:MGS458829 MQO393319:MQO458829 NAK393319:NAK458829 NKG393319:NKG458829 NUC393319:NUC458829 ODY393319:ODY458829 ONU393319:ONU458829 OXQ393319:OXQ458829 PHM393319:PHM458829 PRI393319:PRI458829 QBE393319:QBE458829 QLA393319:QLA458829 QUW393319:QUW458829 RES393319:RES458829 ROO393319:ROO458829 RYK393319:RYK458829 SIG393319:SIG458829 SSC393319:SSC458829 TBY393319:TBY458829 TLU393319:TLU458829 TVQ393319:TVQ458829 UFM393319:UFM458829 UPI393319:UPI458829 UZE393319:UZE458829 VJA393319:VJA458829 VSW393319:VSW458829 WCS393319:WCS458829 WMO393319:WMO458829 WWK393319:WWK458829 AC458855:AC524365 JY458855:JY524365 TU458855:TU524365 ADQ458855:ADQ524365 ANM458855:ANM524365 AXI458855:AXI524365 BHE458855:BHE524365 BRA458855:BRA524365 CAW458855:CAW524365 CKS458855:CKS524365 CUO458855:CUO524365 DEK458855:DEK524365 DOG458855:DOG524365 DYC458855:DYC524365 EHY458855:EHY524365 ERU458855:ERU524365 FBQ458855:FBQ524365 FLM458855:FLM524365 FVI458855:FVI524365 GFE458855:GFE524365 GPA458855:GPA524365 GYW458855:GYW524365 HIS458855:HIS524365 HSO458855:HSO524365 ICK458855:ICK524365 IMG458855:IMG524365 IWC458855:IWC524365 JFY458855:JFY524365 JPU458855:JPU524365 JZQ458855:JZQ524365 KJM458855:KJM524365 KTI458855:KTI524365 LDE458855:LDE524365 LNA458855:LNA524365 LWW458855:LWW524365 MGS458855:MGS524365 MQO458855:MQO524365 NAK458855:NAK524365 NKG458855:NKG524365 NUC458855:NUC524365 ODY458855:ODY524365 ONU458855:ONU524365 OXQ458855:OXQ524365 PHM458855:PHM524365 PRI458855:PRI524365 QBE458855:QBE524365 QLA458855:QLA524365 QUW458855:QUW524365 RES458855:RES524365 ROO458855:ROO524365 RYK458855:RYK524365 SIG458855:SIG524365 SSC458855:SSC524365 TBY458855:TBY524365 TLU458855:TLU524365 TVQ458855:TVQ524365 UFM458855:UFM524365 UPI458855:UPI524365 UZE458855:UZE524365 VJA458855:VJA524365 VSW458855:VSW524365 WCS458855:WCS524365 WMO458855:WMO524365 WWK458855:WWK524365 AC524391:AC589901 JY524391:JY589901 TU524391:TU589901 ADQ524391:ADQ589901 ANM524391:ANM589901 AXI524391:AXI589901 BHE524391:BHE589901 BRA524391:BRA589901 CAW524391:CAW589901 CKS524391:CKS589901 CUO524391:CUO589901 DEK524391:DEK589901 DOG524391:DOG589901 DYC524391:DYC589901 EHY524391:EHY589901 ERU524391:ERU589901 FBQ524391:FBQ589901 FLM524391:FLM589901 FVI524391:FVI589901 GFE524391:GFE589901 GPA524391:GPA589901 GYW524391:GYW589901 HIS524391:HIS589901 HSO524391:HSO589901 ICK524391:ICK589901 IMG524391:IMG589901 IWC524391:IWC589901 JFY524391:JFY589901 JPU524391:JPU589901 JZQ524391:JZQ589901 KJM524391:KJM589901 KTI524391:KTI589901 LDE524391:LDE589901 LNA524391:LNA589901 LWW524391:LWW589901 MGS524391:MGS589901 MQO524391:MQO589901 NAK524391:NAK589901 NKG524391:NKG589901 NUC524391:NUC589901 ODY524391:ODY589901 ONU524391:ONU589901 OXQ524391:OXQ589901 PHM524391:PHM589901 PRI524391:PRI589901 QBE524391:QBE589901 QLA524391:QLA589901 QUW524391:QUW589901 RES524391:RES589901 ROO524391:ROO589901 RYK524391:RYK589901 SIG524391:SIG589901 SSC524391:SSC589901 TBY524391:TBY589901 TLU524391:TLU589901 TVQ524391:TVQ589901 UFM524391:UFM589901 UPI524391:UPI589901 UZE524391:UZE589901 VJA524391:VJA589901 VSW524391:VSW589901 WCS524391:WCS589901 WMO524391:WMO589901 WWK524391:WWK589901 AC589927:AC655437 JY589927:JY655437 TU589927:TU655437 ADQ589927:ADQ655437 ANM589927:ANM655437 AXI589927:AXI655437 BHE589927:BHE655437 BRA589927:BRA655437 CAW589927:CAW655437 CKS589927:CKS655437 CUO589927:CUO655437 DEK589927:DEK655437 DOG589927:DOG655437 DYC589927:DYC655437 EHY589927:EHY655437 ERU589927:ERU655437 FBQ589927:FBQ655437 FLM589927:FLM655437 FVI589927:FVI655437 GFE589927:GFE655437 GPA589927:GPA655437 GYW589927:GYW655437 HIS589927:HIS655437 HSO589927:HSO655437 ICK589927:ICK655437 IMG589927:IMG655437 IWC589927:IWC655437 JFY589927:JFY655437 JPU589927:JPU655437 JZQ589927:JZQ655437 KJM589927:KJM655437 KTI589927:KTI655437 LDE589927:LDE655437 LNA589927:LNA655437 LWW589927:LWW655437 MGS589927:MGS655437 MQO589927:MQO655437 NAK589927:NAK655437 NKG589927:NKG655437 NUC589927:NUC655437 ODY589927:ODY655437 ONU589927:ONU655437 OXQ589927:OXQ655437 PHM589927:PHM655437 PRI589927:PRI655437 QBE589927:QBE655437 QLA589927:QLA655437 QUW589927:QUW655437 RES589927:RES655437 ROO589927:ROO655437 RYK589927:RYK655437 SIG589927:SIG655437 SSC589927:SSC655437 TBY589927:TBY655437 TLU589927:TLU655437 TVQ589927:TVQ655437 UFM589927:UFM655437 UPI589927:UPI655437 UZE589927:UZE655437 VJA589927:VJA655437 VSW589927:VSW655437 WCS589927:WCS655437 WMO589927:WMO655437 WWK589927:WWK655437 AC655463:AC720973 JY655463:JY720973 TU655463:TU720973 ADQ655463:ADQ720973 ANM655463:ANM720973 AXI655463:AXI720973 BHE655463:BHE720973 BRA655463:BRA720973 CAW655463:CAW720973 CKS655463:CKS720973 CUO655463:CUO720973 DEK655463:DEK720973 DOG655463:DOG720973 DYC655463:DYC720973 EHY655463:EHY720973 ERU655463:ERU720973 FBQ655463:FBQ720973 FLM655463:FLM720973 FVI655463:FVI720973 GFE655463:GFE720973 GPA655463:GPA720973 GYW655463:GYW720973 HIS655463:HIS720973 HSO655463:HSO720973 ICK655463:ICK720973 IMG655463:IMG720973 IWC655463:IWC720973 JFY655463:JFY720973 JPU655463:JPU720973 JZQ655463:JZQ720973 KJM655463:KJM720973 KTI655463:KTI720973 LDE655463:LDE720973 LNA655463:LNA720973 LWW655463:LWW720973 MGS655463:MGS720973 MQO655463:MQO720973 NAK655463:NAK720973 NKG655463:NKG720973 NUC655463:NUC720973 ODY655463:ODY720973 ONU655463:ONU720973 OXQ655463:OXQ720973 PHM655463:PHM720973 PRI655463:PRI720973 QBE655463:QBE720973 QLA655463:QLA720973 QUW655463:QUW720973 RES655463:RES720973 ROO655463:ROO720973 RYK655463:RYK720973 SIG655463:SIG720973 SSC655463:SSC720973 TBY655463:TBY720973 TLU655463:TLU720973 TVQ655463:TVQ720973 UFM655463:UFM720973 UPI655463:UPI720973 UZE655463:UZE720973 VJA655463:VJA720973 VSW655463:VSW720973 WCS655463:WCS720973 WMO655463:WMO720973 WWK655463:WWK720973 AC720999:AC786509 JY720999:JY786509 TU720999:TU786509 ADQ720999:ADQ786509 ANM720999:ANM786509 AXI720999:AXI786509 BHE720999:BHE786509 BRA720999:BRA786509 CAW720999:CAW786509 CKS720999:CKS786509 CUO720999:CUO786509 DEK720999:DEK786509 DOG720999:DOG786509 DYC720999:DYC786509 EHY720999:EHY786509 ERU720999:ERU786509 FBQ720999:FBQ786509 FLM720999:FLM786509 FVI720999:FVI786509 GFE720999:GFE786509 GPA720999:GPA786509 GYW720999:GYW786509 HIS720999:HIS786509 HSO720999:HSO786509 ICK720999:ICK786509 IMG720999:IMG786509 IWC720999:IWC786509 JFY720999:JFY786509 JPU720999:JPU786509 JZQ720999:JZQ786509 KJM720999:KJM786509 KTI720999:KTI786509 LDE720999:LDE786509 LNA720999:LNA786509 LWW720999:LWW786509 MGS720999:MGS786509 MQO720999:MQO786509 NAK720999:NAK786509 NKG720999:NKG786509 NUC720999:NUC786509 ODY720999:ODY786509 ONU720999:ONU786509 OXQ720999:OXQ786509 PHM720999:PHM786509 PRI720999:PRI786509 QBE720999:QBE786509 QLA720999:QLA786509 QUW720999:QUW786509 RES720999:RES786509 ROO720999:ROO786509 RYK720999:RYK786509 SIG720999:SIG786509 SSC720999:SSC786509 TBY720999:TBY786509 TLU720999:TLU786509 TVQ720999:TVQ786509 UFM720999:UFM786509 UPI720999:UPI786509 UZE720999:UZE786509 VJA720999:VJA786509 VSW720999:VSW786509 WCS720999:WCS786509 WMO720999:WMO786509 WWK720999:WWK786509 AC786535:AC852045 JY786535:JY852045 TU786535:TU852045 ADQ786535:ADQ852045 ANM786535:ANM852045 AXI786535:AXI852045 BHE786535:BHE852045 BRA786535:BRA852045 CAW786535:CAW852045 CKS786535:CKS852045 CUO786535:CUO852045 DEK786535:DEK852045 DOG786535:DOG852045 DYC786535:DYC852045 EHY786535:EHY852045 ERU786535:ERU852045 FBQ786535:FBQ852045 FLM786535:FLM852045 FVI786535:FVI852045 GFE786535:GFE852045 GPA786535:GPA852045 GYW786535:GYW852045 HIS786535:HIS852045 HSO786535:HSO852045 ICK786535:ICK852045 IMG786535:IMG852045 IWC786535:IWC852045 JFY786535:JFY852045 JPU786535:JPU852045 JZQ786535:JZQ852045 KJM786535:KJM852045 KTI786535:KTI852045 LDE786535:LDE852045 LNA786535:LNA852045 LWW786535:LWW852045 MGS786535:MGS852045 MQO786535:MQO852045 NAK786535:NAK852045 NKG786535:NKG852045 NUC786535:NUC852045 ODY786535:ODY852045 ONU786535:ONU852045 OXQ786535:OXQ852045 PHM786535:PHM852045 PRI786535:PRI852045 QBE786535:QBE852045 QLA786535:QLA852045 QUW786535:QUW852045 RES786535:RES852045 ROO786535:ROO852045 RYK786535:RYK852045 SIG786535:SIG852045 SSC786535:SSC852045 TBY786535:TBY852045 TLU786535:TLU852045 TVQ786535:TVQ852045 UFM786535:UFM852045 UPI786535:UPI852045 UZE786535:UZE852045 VJA786535:VJA852045 VSW786535:VSW852045 WCS786535:WCS852045 WMO786535:WMO852045 WWK786535:WWK852045 AC852071:AC917581 JY852071:JY917581 TU852071:TU917581 ADQ852071:ADQ917581 ANM852071:ANM917581 AXI852071:AXI917581 BHE852071:BHE917581 BRA852071:BRA917581 CAW852071:CAW917581 CKS852071:CKS917581 CUO852071:CUO917581 DEK852071:DEK917581 DOG852071:DOG917581 DYC852071:DYC917581 EHY852071:EHY917581 ERU852071:ERU917581 FBQ852071:FBQ917581 FLM852071:FLM917581 FVI852071:FVI917581 GFE852071:GFE917581 GPA852071:GPA917581 GYW852071:GYW917581 HIS852071:HIS917581 HSO852071:HSO917581 ICK852071:ICK917581 IMG852071:IMG917581 IWC852071:IWC917581 JFY852071:JFY917581 JPU852071:JPU917581 JZQ852071:JZQ917581 KJM852071:KJM917581 KTI852071:KTI917581 LDE852071:LDE917581 LNA852071:LNA917581 LWW852071:LWW917581 MGS852071:MGS917581 MQO852071:MQO917581 NAK852071:NAK917581 NKG852071:NKG917581 NUC852071:NUC917581 ODY852071:ODY917581 ONU852071:ONU917581 OXQ852071:OXQ917581 PHM852071:PHM917581 PRI852071:PRI917581 QBE852071:QBE917581 QLA852071:QLA917581 QUW852071:QUW917581 RES852071:RES917581 ROO852071:ROO917581 RYK852071:RYK917581 SIG852071:SIG917581 SSC852071:SSC917581 TBY852071:TBY917581 TLU852071:TLU917581 TVQ852071:TVQ917581 UFM852071:UFM917581 UPI852071:UPI917581 UZE852071:UZE917581 VJA852071:VJA917581 VSW852071:VSW917581 WCS852071:WCS917581 WMO852071:WMO917581 WWK852071:WWK917581 AC917607:AC983117 JY917607:JY983117 TU917607:TU983117 ADQ917607:ADQ983117 ANM917607:ANM983117 AXI917607:AXI983117 BHE917607:BHE983117 BRA917607:BRA983117 CAW917607:CAW983117 CKS917607:CKS983117 CUO917607:CUO983117 DEK917607:DEK983117 DOG917607:DOG983117 DYC917607:DYC983117 EHY917607:EHY983117 ERU917607:ERU983117 FBQ917607:FBQ983117 FLM917607:FLM983117 FVI917607:FVI983117 GFE917607:GFE983117 GPA917607:GPA983117 GYW917607:GYW983117 HIS917607:HIS983117 HSO917607:HSO983117 ICK917607:ICK983117 IMG917607:IMG983117 IWC917607:IWC983117 JFY917607:JFY983117 JPU917607:JPU983117 JZQ917607:JZQ983117 KJM917607:KJM983117 KTI917607:KTI983117 LDE917607:LDE983117 LNA917607:LNA983117 LWW917607:LWW983117 MGS917607:MGS983117 MQO917607:MQO983117 NAK917607:NAK983117 NKG917607:NKG983117 NUC917607:NUC983117 ODY917607:ODY983117 ONU917607:ONU983117 OXQ917607:OXQ983117 PHM917607:PHM983117 PRI917607:PRI983117 QBE917607:QBE983117 QLA917607:QLA983117 QUW917607:QUW983117 RES917607:RES983117 ROO917607:ROO983117 RYK917607:RYK983117 SIG917607:SIG983117 SSC917607:SSC983117 TBY917607:TBY983117 TLU917607:TLU983117 TVQ917607:TVQ983117 UFM917607:UFM983117 UPI917607:UPI983117 UZE917607:UZE983117 VJA917607:VJA983117 VSW917607:VSW983117 WCS917607:WCS983117 WMO917607:WMO983117 WWK917607:WWK983117 AC983143:AC1048576 JY983143:JY1048576 TU983143:TU1048576 ADQ983143:ADQ1048576 ANM983143:ANM1048576 AXI983143:AXI1048576 BHE983143:BHE1048576 BRA983143:BRA1048576 CAW983143:CAW1048576 CKS983143:CKS1048576 CUO983143:CUO1048576 DEK983143:DEK1048576 DOG983143:DOG1048576 DYC983143:DYC1048576 EHY983143:EHY1048576 ERU983143:ERU1048576 FBQ983143:FBQ1048576 FLM983143:FLM1048576 FVI983143:FVI1048576 GFE983143:GFE1048576 GPA983143:GPA1048576 GYW983143:GYW1048576 HIS983143:HIS1048576 HSO983143:HSO1048576 ICK983143:ICK1048576 IMG983143:IMG1048576 IWC983143:IWC1048576 JFY983143:JFY1048576 JPU983143:JPU1048576 JZQ983143:JZQ1048576 KJM983143:KJM1048576 KTI983143:KTI1048576 LDE983143:LDE1048576 LNA983143:LNA1048576 LWW983143:LWW1048576 MGS983143:MGS1048576 MQO983143:MQO1048576 NAK983143:NAK1048576 NKG983143:NKG1048576 NUC983143:NUC1048576 ODY983143:ODY1048576 ONU983143:ONU1048576 OXQ983143:OXQ1048576 PHM983143:PHM1048576 PRI983143:PRI1048576 QBE983143:QBE1048576 QLA983143:QLA1048576 QUW983143:QUW1048576 RES983143:RES1048576 ROO983143:ROO1048576 RYK983143:RYK1048576 SIG983143:SIG1048576 SSC983143:SSC1048576 TBY983143:TBY1048576 TLU983143:TLU1048576 TVQ983143:TVQ1048576 UFM983143:UFM1048576 UPI983143:UPI1048576 UZE983143:UZE1048576 VJA983143:VJA1048576 VSW983143:VSW1048576 WCS983143:WCS1048576 WMO983143:WMO1048576 WWK983143:WWK1048576 AC2:AC3 JY2:JY3 TU2:TU3 ADQ2:ADQ3 ANM2:ANM3 AXI2:AXI3 BHE2:BHE3 BRA2:BRA3 CAW2:CAW3 CKS2:CKS3 CUO2:CUO3 DEK2:DEK3 DOG2:DOG3 DYC2:DYC3 EHY2:EHY3 ERU2:ERU3 FBQ2:FBQ3 FLM2:FLM3 FVI2:FVI3 GFE2:GFE3 GPA2:GPA3 GYW2:GYW3 HIS2:HIS3 HSO2:HSO3 ICK2:ICK3 IMG2:IMG3 IWC2:IWC3 JFY2:JFY3 JPU2:JPU3 JZQ2:JZQ3 KJM2:KJM3 KTI2:KTI3 LDE2:LDE3 LNA2:LNA3 LWW2:LWW3 MGS2:MGS3 MQO2:MQO3 NAK2:NAK3 NKG2:NKG3 NUC2:NUC3 ODY2:ODY3 ONU2:ONU3 OXQ2:OXQ3 PHM2:PHM3 PRI2:PRI3 QBE2:QBE3 QLA2:QLA3 QUW2:QUW3 RES2:RES3 ROO2:ROO3 RYK2:RYK3 SIG2:SIG3 SSC2:SSC3 TBY2:TBY3 TLU2:TLU3 TVQ2:TVQ3 UFM2:UFM3 UPI2:UPI3 UZE2:UZE3 VJA2:VJA3 VSW2:VSW3 WCS2:WCS3 WMO2:WMO3 WWK2:WWK3 AC65615:AC65616 JY65615:JY65616 TU65615:TU65616 ADQ65615:ADQ65616 ANM65615:ANM65616 AXI65615:AXI65616 BHE65615:BHE65616 BRA65615:BRA65616 CAW65615:CAW65616 CKS65615:CKS65616 CUO65615:CUO65616 DEK65615:DEK65616 DOG65615:DOG65616 DYC65615:DYC65616 EHY65615:EHY65616 ERU65615:ERU65616 FBQ65615:FBQ65616 FLM65615:FLM65616 FVI65615:FVI65616 GFE65615:GFE65616 GPA65615:GPA65616 GYW65615:GYW65616 HIS65615:HIS65616 HSO65615:HSO65616 ICK65615:ICK65616 IMG65615:IMG65616 IWC65615:IWC65616 JFY65615:JFY65616 JPU65615:JPU65616 JZQ65615:JZQ65616 KJM65615:KJM65616 KTI65615:KTI65616 LDE65615:LDE65616 LNA65615:LNA65616 LWW65615:LWW65616 MGS65615:MGS65616 MQO65615:MQO65616 NAK65615:NAK65616 NKG65615:NKG65616 NUC65615:NUC65616 ODY65615:ODY65616 ONU65615:ONU65616 OXQ65615:OXQ65616 PHM65615:PHM65616 PRI65615:PRI65616 QBE65615:QBE65616 QLA65615:QLA65616 QUW65615:QUW65616 RES65615:RES65616 ROO65615:ROO65616 RYK65615:RYK65616 SIG65615:SIG65616 SSC65615:SSC65616 TBY65615:TBY65616 TLU65615:TLU65616 TVQ65615:TVQ65616 UFM65615:UFM65616 UPI65615:UPI65616 UZE65615:UZE65616 VJA65615:VJA65616 VSW65615:VSW65616 WCS65615:WCS65616 WMO65615:WMO65616 WWK65615:WWK65616 AC131151:AC131152 JY131151:JY131152 TU131151:TU131152 ADQ131151:ADQ131152 ANM131151:ANM131152 AXI131151:AXI131152 BHE131151:BHE131152 BRA131151:BRA131152 CAW131151:CAW131152 CKS131151:CKS131152 CUO131151:CUO131152 DEK131151:DEK131152 DOG131151:DOG131152 DYC131151:DYC131152 EHY131151:EHY131152 ERU131151:ERU131152 FBQ131151:FBQ131152 FLM131151:FLM131152 FVI131151:FVI131152 GFE131151:GFE131152 GPA131151:GPA131152 GYW131151:GYW131152 HIS131151:HIS131152 HSO131151:HSO131152 ICK131151:ICK131152 IMG131151:IMG131152 IWC131151:IWC131152 JFY131151:JFY131152 JPU131151:JPU131152 JZQ131151:JZQ131152 KJM131151:KJM131152 KTI131151:KTI131152 LDE131151:LDE131152 LNA131151:LNA131152 LWW131151:LWW131152 MGS131151:MGS131152 MQO131151:MQO131152 NAK131151:NAK131152 NKG131151:NKG131152 NUC131151:NUC131152 ODY131151:ODY131152 ONU131151:ONU131152 OXQ131151:OXQ131152 PHM131151:PHM131152 PRI131151:PRI131152 QBE131151:QBE131152 QLA131151:QLA131152 QUW131151:QUW131152 RES131151:RES131152 ROO131151:ROO131152 RYK131151:RYK131152 SIG131151:SIG131152 SSC131151:SSC131152 TBY131151:TBY131152 TLU131151:TLU131152 TVQ131151:TVQ131152 UFM131151:UFM131152 UPI131151:UPI131152 UZE131151:UZE131152 VJA131151:VJA131152 VSW131151:VSW131152 WCS131151:WCS131152 WMO131151:WMO131152 WWK131151:WWK131152 AC196687:AC196688 JY196687:JY196688 TU196687:TU196688 ADQ196687:ADQ196688 ANM196687:ANM196688 AXI196687:AXI196688 BHE196687:BHE196688 BRA196687:BRA196688 CAW196687:CAW196688 CKS196687:CKS196688 CUO196687:CUO196688 DEK196687:DEK196688 DOG196687:DOG196688 DYC196687:DYC196688 EHY196687:EHY196688 ERU196687:ERU196688 FBQ196687:FBQ196688 FLM196687:FLM196688 FVI196687:FVI196688 GFE196687:GFE196688 GPA196687:GPA196688 GYW196687:GYW196688 HIS196687:HIS196688 HSO196687:HSO196688 ICK196687:ICK196688 IMG196687:IMG196688 IWC196687:IWC196688 JFY196687:JFY196688 JPU196687:JPU196688 JZQ196687:JZQ196688 KJM196687:KJM196688 KTI196687:KTI196688 LDE196687:LDE196688 LNA196687:LNA196688 LWW196687:LWW196688 MGS196687:MGS196688 MQO196687:MQO196688 NAK196687:NAK196688 NKG196687:NKG196688 NUC196687:NUC196688 ODY196687:ODY196688 ONU196687:ONU196688 OXQ196687:OXQ196688 PHM196687:PHM196688 PRI196687:PRI196688 QBE196687:QBE196688 QLA196687:QLA196688 QUW196687:QUW196688 RES196687:RES196688 ROO196687:ROO196688 RYK196687:RYK196688 SIG196687:SIG196688 SSC196687:SSC196688 TBY196687:TBY196688 TLU196687:TLU196688 TVQ196687:TVQ196688 UFM196687:UFM196688 UPI196687:UPI196688 UZE196687:UZE196688 VJA196687:VJA196688 VSW196687:VSW196688 WCS196687:WCS196688 WMO196687:WMO196688 WWK196687:WWK196688 AC262223:AC262224 JY262223:JY262224 TU262223:TU262224 ADQ262223:ADQ262224 ANM262223:ANM262224 AXI262223:AXI262224 BHE262223:BHE262224 BRA262223:BRA262224 CAW262223:CAW262224 CKS262223:CKS262224 CUO262223:CUO262224 DEK262223:DEK262224 DOG262223:DOG262224 DYC262223:DYC262224 EHY262223:EHY262224 ERU262223:ERU262224 FBQ262223:FBQ262224 FLM262223:FLM262224 FVI262223:FVI262224 GFE262223:GFE262224 GPA262223:GPA262224 GYW262223:GYW262224 HIS262223:HIS262224 HSO262223:HSO262224 ICK262223:ICK262224 IMG262223:IMG262224 IWC262223:IWC262224 JFY262223:JFY262224 JPU262223:JPU262224 JZQ262223:JZQ262224 KJM262223:KJM262224 KTI262223:KTI262224 LDE262223:LDE262224 LNA262223:LNA262224 LWW262223:LWW262224 MGS262223:MGS262224 MQO262223:MQO262224 NAK262223:NAK262224 NKG262223:NKG262224 NUC262223:NUC262224 ODY262223:ODY262224 ONU262223:ONU262224 OXQ262223:OXQ262224 PHM262223:PHM262224 PRI262223:PRI262224 QBE262223:QBE262224 QLA262223:QLA262224 QUW262223:QUW262224 RES262223:RES262224 ROO262223:ROO262224 RYK262223:RYK262224 SIG262223:SIG262224 SSC262223:SSC262224 TBY262223:TBY262224 TLU262223:TLU262224 TVQ262223:TVQ262224 UFM262223:UFM262224 UPI262223:UPI262224 UZE262223:UZE262224 VJA262223:VJA262224 VSW262223:VSW262224 WCS262223:WCS262224 WMO262223:WMO262224 WWK262223:WWK262224 AC327759:AC327760 JY327759:JY327760 TU327759:TU327760 ADQ327759:ADQ327760 ANM327759:ANM327760 AXI327759:AXI327760 BHE327759:BHE327760 BRA327759:BRA327760 CAW327759:CAW327760 CKS327759:CKS327760 CUO327759:CUO327760 DEK327759:DEK327760 DOG327759:DOG327760 DYC327759:DYC327760 EHY327759:EHY327760 ERU327759:ERU327760 FBQ327759:FBQ327760 FLM327759:FLM327760 FVI327759:FVI327760 GFE327759:GFE327760 GPA327759:GPA327760 GYW327759:GYW327760 HIS327759:HIS327760 HSO327759:HSO327760 ICK327759:ICK327760 IMG327759:IMG327760 IWC327759:IWC327760 JFY327759:JFY327760 JPU327759:JPU327760 JZQ327759:JZQ327760 KJM327759:KJM327760 KTI327759:KTI327760 LDE327759:LDE327760 LNA327759:LNA327760 LWW327759:LWW327760 MGS327759:MGS327760 MQO327759:MQO327760 NAK327759:NAK327760 NKG327759:NKG327760 NUC327759:NUC327760 ODY327759:ODY327760 ONU327759:ONU327760 OXQ327759:OXQ327760 PHM327759:PHM327760 PRI327759:PRI327760 QBE327759:QBE327760 QLA327759:QLA327760 QUW327759:QUW327760 RES327759:RES327760 ROO327759:ROO327760 RYK327759:RYK327760 SIG327759:SIG327760 SSC327759:SSC327760 TBY327759:TBY327760 TLU327759:TLU327760 TVQ327759:TVQ327760 UFM327759:UFM327760 UPI327759:UPI327760 UZE327759:UZE327760 VJA327759:VJA327760 VSW327759:VSW327760 WCS327759:WCS327760 WMO327759:WMO327760 WWK327759:WWK327760 AC393295:AC393296 JY393295:JY393296 TU393295:TU393296 ADQ393295:ADQ393296 ANM393295:ANM393296 AXI393295:AXI393296 BHE393295:BHE393296 BRA393295:BRA393296 CAW393295:CAW393296 CKS393295:CKS393296 CUO393295:CUO393296 DEK393295:DEK393296 DOG393295:DOG393296 DYC393295:DYC393296 EHY393295:EHY393296 ERU393295:ERU393296 FBQ393295:FBQ393296 FLM393295:FLM393296 FVI393295:FVI393296 GFE393295:GFE393296 GPA393295:GPA393296 GYW393295:GYW393296 HIS393295:HIS393296 HSO393295:HSO393296 ICK393295:ICK393296 IMG393295:IMG393296 IWC393295:IWC393296 JFY393295:JFY393296 JPU393295:JPU393296 JZQ393295:JZQ393296 KJM393295:KJM393296 KTI393295:KTI393296 LDE393295:LDE393296 LNA393295:LNA393296 LWW393295:LWW393296 MGS393295:MGS393296 MQO393295:MQO393296 NAK393295:NAK393296 NKG393295:NKG393296 NUC393295:NUC393296 ODY393295:ODY393296 ONU393295:ONU393296 OXQ393295:OXQ393296 PHM393295:PHM393296 PRI393295:PRI393296 QBE393295:QBE393296 QLA393295:QLA393296 QUW393295:QUW393296 RES393295:RES393296 ROO393295:ROO393296 RYK393295:RYK393296 SIG393295:SIG393296 SSC393295:SSC393296 TBY393295:TBY393296 TLU393295:TLU393296 TVQ393295:TVQ393296 UFM393295:UFM393296 UPI393295:UPI393296 UZE393295:UZE393296 VJA393295:VJA393296 VSW393295:VSW393296 WCS393295:WCS393296 WMO393295:WMO393296 WWK393295:WWK393296 AC458831:AC458832 JY458831:JY458832 TU458831:TU458832 ADQ458831:ADQ458832 ANM458831:ANM458832 AXI458831:AXI458832 BHE458831:BHE458832 BRA458831:BRA458832 CAW458831:CAW458832 CKS458831:CKS458832 CUO458831:CUO458832 DEK458831:DEK458832 DOG458831:DOG458832 DYC458831:DYC458832 EHY458831:EHY458832 ERU458831:ERU458832 FBQ458831:FBQ458832 FLM458831:FLM458832 FVI458831:FVI458832 GFE458831:GFE458832 GPA458831:GPA458832 GYW458831:GYW458832 HIS458831:HIS458832 HSO458831:HSO458832 ICK458831:ICK458832 IMG458831:IMG458832 IWC458831:IWC458832 JFY458831:JFY458832 JPU458831:JPU458832 JZQ458831:JZQ458832 KJM458831:KJM458832 KTI458831:KTI458832 LDE458831:LDE458832 LNA458831:LNA458832 LWW458831:LWW458832 MGS458831:MGS458832 MQO458831:MQO458832 NAK458831:NAK458832 NKG458831:NKG458832 NUC458831:NUC458832 ODY458831:ODY458832 ONU458831:ONU458832 OXQ458831:OXQ458832 PHM458831:PHM458832 PRI458831:PRI458832 QBE458831:QBE458832 QLA458831:QLA458832 QUW458831:QUW458832 RES458831:RES458832 ROO458831:ROO458832 RYK458831:RYK458832 SIG458831:SIG458832 SSC458831:SSC458832 TBY458831:TBY458832 TLU458831:TLU458832 TVQ458831:TVQ458832 UFM458831:UFM458832 UPI458831:UPI458832 UZE458831:UZE458832 VJA458831:VJA458832 VSW458831:VSW458832 WCS458831:WCS458832 WMO458831:WMO458832 WWK458831:WWK458832 AC524367:AC524368 JY524367:JY524368 TU524367:TU524368 ADQ524367:ADQ524368 ANM524367:ANM524368 AXI524367:AXI524368 BHE524367:BHE524368 BRA524367:BRA524368 CAW524367:CAW524368 CKS524367:CKS524368 CUO524367:CUO524368 DEK524367:DEK524368 DOG524367:DOG524368 DYC524367:DYC524368 EHY524367:EHY524368 ERU524367:ERU524368 FBQ524367:FBQ524368 FLM524367:FLM524368 FVI524367:FVI524368 GFE524367:GFE524368 GPA524367:GPA524368 GYW524367:GYW524368 HIS524367:HIS524368 HSO524367:HSO524368 ICK524367:ICK524368 IMG524367:IMG524368 IWC524367:IWC524368 JFY524367:JFY524368 JPU524367:JPU524368 JZQ524367:JZQ524368 KJM524367:KJM524368 KTI524367:KTI524368 LDE524367:LDE524368 LNA524367:LNA524368 LWW524367:LWW524368 MGS524367:MGS524368 MQO524367:MQO524368 NAK524367:NAK524368 NKG524367:NKG524368 NUC524367:NUC524368 ODY524367:ODY524368 ONU524367:ONU524368 OXQ524367:OXQ524368 PHM524367:PHM524368 PRI524367:PRI524368 QBE524367:QBE524368 QLA524367:QLA524368 QUW524367:QUW524368 RES524367:RES524368 ROO524367:ROO524368 RYK524367:RYK524368 SIG524367:SIG524368 SSC524367:SSC524368 TBY524367:TBY524368 TLU524367:TLU524368 TVQ524367:TVQ524368 UFM524367:UFM524368 UPI524367:UPI524368 UZE524367:UZE524368 VJA524367:VJA524368 VSW524367:VSW524368 WCS524367:WCS524368 WMO524367:WMO524368 WWK524367:WWK524368 AC589903:AC589904 JY589903:JY589904 TU589903:TU589904 ADQ589903:ADQ589904 ANM589903:ANM589904 AXI589903:AXI589904 BHE589903:BHE589904 BRA589903:BRA589904 CAW589903:CAW589904 CKS589903:CKS589904 CUO589903:CUO589904 DEK589903:DEK589904 DOG589903:DOG589904 DYC589903:DYC589904 EHY589903:EHY589904 ERU589903:ERU589904 FBQ589903:FBQ589904 FLM589903:FLM589904 FVI589903:FVI589904 GFE589903:GFE589904 GPA589903:GPA589904 GYW589903:GYW589904 HIS589903:HIS589904 HSO589903:HSO589904 ICK589903:ICK589904 IMG589903:IMG589904 IWC589903:IWC589904 JFY589903:JFY589904 JPU589903:JPU589904 JZQ589903:JZQ589904 KJM589903:KJM589904 KTI589903:KTI589904 LDE589903:LDE589904 LNA589903:LNA589904 LWW589903:LWW589904 MGS589903:MGS589904 MQO589903:MQO589904 NAK589903:NAK589904 NKG589903:NKG589904 NUC589903:NUC589904 ODY589903:ODY589904 ONU589903:ONU589904 OXQ589903:OXQ589904 PHM589903:PHM589904 PRI589903:PRI589904 QBE589903:QBE589904 QLA589903:QLA589904 QUW589903:QUW589904 RES589903:RES589904 ROO589903:ROO589904 RYK589903:RYK589904 SIG589903:SIG589904 SSC589903:SSC589904 TBY589903:TBY589904 TLU589903:TLU589904 TVQ589903:TVQ589904 UFM589903:UFM589904 UPI589903:UPI589904 UZE589903:UZE589904 VJA589903:VJA589904 VSW589903:VSW589904 WCS589903:WCS589904 WMO589903:WMO589904 WWK589903:WWK589904 AC655439:AC655440 JY655439:JY655440 TU655439:TU655440 ADQ655439:ADQ655440 ANM655439:ANM655440 AXI655439:AXI655440 BHE655439:BHE655440 BRA655439:BRA655440 CAW655439:CAW655440 CKS655439:CKS655440 CUO655439:CUO655440 DEK655439:DEK655440 DOG655439:DOG655440 DYC655439:DYC655440 EHY655439:EHY655440 ERU655439:ERU655440 FBQ655439:FBQ655440 FLM655439:FLM655440 FVI655439:FVI655440 GFE655439:GFE655440 GPA655439:GPA655440 GYW655439:GYW655440 HIS655439:HIS655440 HSO655439:HSO655440 ICK655439:ICK655440 IMG655439:IMG655440 IWC655439:IWC655440 JFY655439:JFY655440 JPU655439:JPU655440 JZQ655439:JZQ655440 KJM655439:KJM655440 KTI655439:KTI655440 LDE655439:LDE655440 LNA655439:LNA655440 LWW655439:LWW655440 MGS655439:MGS655440 MQO655439:MQO655440 NAK655439:NAK655440 NKG655439:NKG655440 NUC655439:NUC655440 ODY655439:ODY655440 ONU655439:ONU655440 OXQ655439:OXQ655440 PHM655439:PHM655440 PRI655439:PRI655440 QBE655439:QBE655440 QLA655439:QLA655440 QUW655439:QUW655440 RES655439:RES655440 ROO655439:ROO655440 RYK655439:RYK655440 SIG655439:SIG655440 SSC655439:SSC655440 TBY655439:TBY655440 TLU655439:TLU655440 TVQ655439:TVQ655440 UFM655439:UFM655440 UPI655439:UPI655440 UZE655439:UZE655440 VJA655439:VJA655440 VSW655439:VSW655440 WCS655439:WCS655440 WMO655439:WMO655440 WWK655439:WWK655440 AC720975:AC720976 JY720975:JY720976 TU720975:TU720976 ADQ720975:ADQ720976 ANM720975:ANM720976 AXI720975:AXI720976 BHE720975:BHE720976 BRA720975:BRA720976 CAW720975:CAW720976 CKS720975:CKS720976 CUO720975:CUO720976 DEK720975:DEK720976 DOG720975:DOG720976 DYC720975:DYC720976 EHY720975:EHY720976 ERU720975:ERU720976 FBQ720975:FBQ720976 FLM720975:FLM720976 FVI720975:FVI720976 GFE720975:GFE720976 GPA720975:GPA720976 GYW720975:GYW720976 HIS720975:HIS720976 HSO720975:HSO720976 ICK720975:ICK720976 IMG720975:IMG720976 IWC720975:IWC720976 JFY720975:JFY720976 JPU720975:JPU720976 JZQ720975:JZQ720976 KJM720975:KJM720976 KTI720975:KTI720976 LDE720975:LDE720976 LNA720975:LNA720976 LWW720975:LWW720976 MGS720975:MGS720976 MQO720975:MQO720976 NAK720975:NAK720976 NKG720975:NKG720976 NUC720975:NUC720976 ODY720975:ODY720976 ONU720975:ONU720976 OXQ720975:OXQ720976 PHM720975:PHM720976 PRI720975:PRI720976 QBE720975:QBE720976 QLA720975:QLA720976 QUW720975:QUW720976 RES720975:RES720976 ROO720975:ROO720976 RYK720975:RYK720976 SIG720975:SIG720976 SSC720975:SSC720976 TBY720975:TBY720976 TLU720975:TLU720976 TVQ720975:TVQ720976 UFM720975:UFM720976 UPI720975:UPI720976 UZE720975:UZE720976 VJA720975:VJA720976 VSW720975:VSW720976 WCS720975:WCS720976 WMO720975:WMO720976 WWK720975:WWK720976 AC786511:AC786512 JY786511:JY786512 TU786511:TU786512 ADQ786511:ADQ786512 ANM786511:ANM786512 AXI786511:AXI786512 BHE786511:BHE786512 BRA786511:BRA786512 CAW786511:CAW786512 CKS786511:CKS786512 CUO786511:CUO786512 DEK786511:DEK786512 DOG786511:DOG786512 DYC786511:DYC786512 EHY786511:EHY786512 ERU786511:ERU786512 FBQ786511:FBQ786512 FLM786511:FLM786512 FVI786511:FVI786512 GFE786511:GFE786512 GPA786511:GPA786512 GYW786511:GYW786512 HIS786511:HIS786512 HSO786511:HSO786512 ICK786511:ICK786512 IMG786511:IMG786512 IWC786511:IWC786512 JFY786511:JFY786512 JPU786511:JPU786512 JZQ786511:JZQ786512 KJM786511:KJM786512 KTI786511:KTI786512 LDE786511:LDE786512 LNA786511:LNA786512 LWW786511:LWW786512 MGS786511:MGS786512 MQO786511:MQO786512 NAK786511:NAK786512 NKG786511:NKG786512 NUC786511:NUC786512 ODY786511:ODY786512 ONU786511:ONU786512 OXQ786511:OXQ786512 PHM786511:PHM786512 PRI786511:PRI786512 QBE786511:QBE786512 QLA786511:QLA786512 QUW786511:QUW786512 RES786511:RES786512 ROO786511:ROO786512 RYK786511:RYK786512 SIG786511:SIG786512 SSC786511:SSC786512 TBY786511:TBY786512 TLU786511:TLU786512 TVQ786511:TVQ786512 UFM786511:UFM786512 UPI786511:UPI786512 UZE786511:UZE786512 VJA786511:VJA786512 VSW786511:VSW786512 WCS786511:WCS786512 WMO786511:WMO786512 WWK786511:WWK786512 AC852047:AC852048 JY852047:JY852048 TU852047:TU852048 ADQ852047:ADQ852048 ANM852047:ANM852048 AXI852047:AXI852048 BHE852047:BHE852048 BRA852047:BRA852048 CAW852047:CAW852048 CKS852047:CKS852048 CUO852047:CUO852048 DEK852047:DEK852048 DOG852047:DOG852048 DYC852047:DYC852048 EHY852047:EHY852048 ERU852047:ERU852048 FBQ852047:FBQ852048 FLM852047:FLM852048 FVI852047:FVI852048 GFE852047:GFE852048 GPA852047:GPA852048 GYW852047:GYW852048 HIS852047:HIS852048 HSO852047:HSO852048 ICK852047:ICK852048 IMG852047:IMG852048 IWC852047:IWC852048 JFY852047:JFY852048 JPU852047:JPU852048 JZQ852047:JZQ852048 KJM852047:KJM852048 KTI852047:KTI852048 LDE852047:LDE852048 LNA852047:LNA852048 LWW852047:LWW852048 MGS852047:MGS852048 MQO852047:MQO852048 NAK852047:NAK852048 NKG852047:NKG852048 NUC852047:NUC852048 ODY852047:ODY852048 ONU852047:ONU852048 OXQ852047:OXQ852048 PHM852047:PHM852048 PRI852047:PRI852048 QBE852047:QBE852048 QLA852047:QLA852048 QUW852047:QUW852048 RES852047:RES852048 ROO852047:ROO852048 RYK852047:RYK852048 SIG852047:SIG852048 SSC852047:SSC852048 TBY852047:TBY852048 TLU852047:TLU852048 TVQ852047:TVQ852048 UFM852047:UFM852048 UPI852047:UPI852048 UZE852047:UZE852048 VJA852047:VJA852048 VSW852047:VSW852048 WCS852047:WCS852048 WMO852047:WMO852048 WWK852047:WWK852048 AC917583:AC917584 JY917583:JY917584 TU917583:TU917584 ADQ917583:ADQ917584 ANM917583:ANM917584 AXI917583:AXI917584 BHE917583:BHE917584 BRA917583:BRA917584 CAW917583:CAW917584 CKS917583:CKS917584 CUO917583:CUO917584 DEK917583:DEK917584 DOG917583:DOG917584 DYC917583:DYC917584 EHY917583:EHY917584 ERU917583:ERU917584 FBQ917583:FBQ917584 FLM917583:FLM917584 FVI917583:FVI917584 GFE917583:GFE917584 GPA917583:GPA917584 GYW917583:GYW917584 HIS917583:HIS917584 HSO917583:HSO917584 ICK917583:ICK917584 IMG917583:IMG917584 IWC917583:IWC917584 JFY917583:JFY917584 JPU917583:JPU917584 JZQ917583:JZQ917584 KJM917583:KJM917584 KTI917583:KTI917584 LDE917583:LDE917584 LNA917583:LNA917584 LWW917583:LWW917584 MGS917583:MGS917584 MQO917583:MQO917584 NAK917583:NAK917584 NKG917583:NKG917584 NUC917583:NUC917584 ODY917583:ODY917584 ONU917583:ONU917584 OXQ917583:OXQ917584 PHM917583:PHM917584 PRI917583:PRI917584 QBE917583:QBE917584 QLA917583:QLA917584 QUW917583:QUW917584 RES917583:RES917584 ROO917583:ROO917584 RYK917583:RYK917584 SIG917583:SIG917584 SSC917583:SSC917584 TBY917583:TBY917584 TLU917583:TLU917584 TVQ917583:TVQ917584 UFM917583:UFM917584 UPI917583:UPI917584 UZE917583:UZE917584 VJA917583:VJA917584 VSW917583:VSW917584 WCS917583:WCS917584 WMO917583:WMO917584 WWK917583:WWK917584 AC983119:AC983120 JY983119:JY983120 TU983119:TU983120 ADQ983119:ADQ983120 ANM983119:ANM983120 AXI983119:AXI983120 BHE983119:BHE983120 BRA983119:BRA983120 CAW983119:CAW983120 CKS983119:CKS983120 CUO983119:CUO983120 DEK983119:DEK983120 DOG983119:DOG983120 DYC983119:DYC983120 EHY983119:EHY983120 ERU983119:ERU983120 FBQ983119:FBQ983120 FLM983119:FLM983120 FVI983119:FVI983120 GFE983119:GFE983120 GPA983119:GPA983120 GYW983119:GYW983120 HIS983119:HIS983120 HSO983119:HSO983120 ICK983119:ICK983120 IMG983119:IMG983120 IWC983119:IWC983120 JFY983119:JFY983120 JPU983119:JPU983120 JZQ983119:JZQ983120 KJM983119:KJM983120 KTI983119:KTI983120 LDE983119:LDE983120 LNA983119:LNA983120 LWW983119:LWW983120 MGS983119:MGS983120 MQO983119:MQO983120 NAK983119:NAK983120 NKG983119:NKG983120 NUC983119:NUC983120 ODY983119:ODY983120 ONU983119:ONU983120 OXQ983119:OXQ983120 PHM983119:PHM983120 PRI983119:PRI983120 QBE983119:QBE983120 QLA983119:QLA983120 QUW983119:QUW983120 RES983119:RES983120 ROO983119:ROO983120 RYK983119:RYK983120 SIG983119:SIG983120 SSC983119:SSC983120 TBY983119:TBY983120 TLU983119:TLU983120 TVQ983119:TVQ983120 UFM983119:UFM983120 UPI983119:UPI983120 UZE983119:UZE983120 VJA983119:VJA983120 VSW983119:VSW983120 WCS983119:WCS983120 WMO983119:WMO983120 WWK983119:WWK983120 TU96:TU98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619:AC65620 JY65619:JY65620 TU65619:TU65620 ADQ65619:ADQ65620 ANM65619:ANM65620 AXI65619:AXI65620 BHE65619:BHE65620 BRA65619:BRA65620 CAW65619:CAW65620 CKS65619:CKS65620 CUO65619:CUO65620 DEK65619:DEK65620 DOG65619:DOG65620 DYC65619:DYC65620 EHY65619:EHY65620 ERU65619:ERU65620 FBQ65619:FBQ65620 FLM65619:FLM65620 FVI65619:FVI65620 GFE65619:GFE65620 GPA65619:GPA65620 GYW65619:GYW65620 HIS65619:HIS65620 HSO65619:HSO65620 ICK65619:ICK65620 IMG65619:IMG65620 IWC65619:IWC65620 JFY65619:JFY65620 JPU65619:JPU65620 JZQ65619:JZQ65620 KJM65619:KJM65620 KTI65619:KTI65620 LDE65619:LDE65620 LNA65619:LNA65620 LWW65619:LWW65620 MGS65619:MGS65620 MQO65619:MQO65620 NAK65619:NAK65620 NKG65619:NKG65620 NUC65619:NUC65620 ODY65619:ODY65620 ONU65619:ONU65620 OXQ65619:OXQ65620 PHM65619:PHM65620 PRI65619:PRI65620 QBE65619:QBE65620 QLA65619:QLA65620 QUW65619:QUW65620 RES65619:RES65620 ROO65619:ROO65620 RYK65619:RYK65620 SIG65619:SIG65620 SSC65619:SSC65620 TBY65619:TBY65620 TLU65619:TLU65620 TVQ65619:TVQ65620 UFM65619:UFM65620 UPI65619:UPI65620 UZE65619:UZE65620 VJA65619:VJA65620 VSW65619:VSW65620 WCS65619:WCS65620 WMO65619:WMO65620 WWK65619:WWK65620 AC131155:AC131156 JY131155:JY131156 TU131155:TU131156 ADQ131155:ADQ131156 ANM131155:ANM131156 AXI131155:AXI131156 BHE131155:BHE131156 BRA131155:BRA131156 CAW131155:CAW131156 CKS131155:CKS131156 CUO131155:CUO131156 DEK131155:DEK131156 DOG131155:DOG131156 DYC131155:DYC131156 EHY131155:EHY131156 ERU131155:ERU131156 FBQ131155:FBQ131156 FLM131155:FLM131156 FVI131155:FVI131156 GFE131155:GFE131156 GPA131155:GPA131156 GYW131155:GYW131156 HIS131155:HIS131156 HSO131155:HSO131156 ICK131155:ICK131156 IMG131155:IMG131156 IWC131155:IWC131156 JFY131155:JFY131156 JPU131155:JPU131156 JZQ131155:JZQ131156 KJM131155:KJM131156 KTI131155:KTI131156 LDE131155:LDE131156 LNA131155:LNA131156 LWW131155:LWW131156 MGS131155:MGS131156 MQO131155:MQO131156 NAK131155:NAK131156 NKG131155:NKG131156 NUC131155:NUC131156 ODY131155:ODY131156 ONU131155:ONU131156 OXQ131155:OXQ131156 PHM131155:PHM131156 PRI131155:PRI131156 QBE131155:QBE131156 QLA131155:QLA131156 QUW131155:QUW131156 RES131155:RES131156 ROO131155:ROO131156 RYK131155:RYK131156 SIG131155:SIG131156 SSC131155:SSC131156 TBY131155:TBY131156 TLU131155:TLU131156 TVQ131155:TVQ131156 UFM131155:UFM131156 UPI131155:UPI131156 UZE131155:UZE131156 VJA131155:VJA131156 VSW131155:VSW131156 WCS131155:WCS131156 WMO131155:WMO131156 WWK131155:WWK131156 AC196691:AC196692 JY196691:JY196692 TU196691:TU196692 ADQ196691:ADQ196692 ANM196691:ANM196692 AXI196691:AXI196692 BHE196691:BHE196692 BRA196691:BRA196692 CAW196691:CAW196692 CKS196691:CKS196692 CUO196691:CUO196692 DEK196691:DEK196692 DOG196691:DOG196692 DYC196691:DYC196692 EHY196691:EHY196692 ERU196691:ERU196692 FBQ196691:FBQ196692 FLM196691:FLM196692 FVI196691:FVI196692 GFE196691:GFE196692 GPA196691:GPA196692 GYW196691:GYW196692 HIS196691:HIS196692 HSO196691:HSO196692 ICK196691:ICK196692 IMG196691:IMG196692 IWC196691:IWC196692 JFY196691:JFY196692 JPU196691:JPU196692 JZQ196691:JZQ196692 KJM196691:KJM196692 KTI196691:KTI196692 LDE196691:LDE196692 LNA196691:LNA196692 LWW196691:LWW196692 MGS196691:MGS196692 MQO196691:MQO196692 NAK196691:NAK196692 NKG196691:NKG196692 NUC196691:NUC196692 ODY196691:ODY196692 ONU196691:ONU196692 OXQ196691:OXQ196692 PHM196691:PHM196692 PRI196691:PRI196692 QBE196691:QBE196692 QLA196691:QLA196692 QUW196691:QUW196692 RES196691:RES196692 ROO196691:ROO196692 RYK196691:RYK196692 SIG196691:SIG196692 SSC196691:SSC196692 TBY196691:TBY196692 TLU196691:TLU196692 TVQ196691:TVQ196692 UFM196691:UFM196692 UPI196691:UPI196692 UZE196691:UZE196692 VJA196691:VJA196692 VSW196691:VSW196692 WCS196691:WCS196692 WMO196691:WMO196692 WWK196691:WWK196692 AC262227:AC262228 JY262227:JY262228 TU262227:TU262228 ADQ262227:ADQ262228 ANM262227:ANM262228 AXI262227:AXI262228 BHE262227:BHE262228 BRA262227:BRA262228 CAW262227:CAW262228 CKS262227:CKS262228 CUO262227:CUO262228 DEK262227:DEK262228 DOG262227:DOG262228 DYC262227:DYC262228 EHY262227:EHY262228 ERU262227:ERU262228 FBQ262227:FBQ262228 FLM262227:FLM262228 FVI262227:FVI262228 GFE262227:GFE262228 GPA262227:GPA262228 GYW262227:GYW262228 HIS262227:HIS262228 HSO262227:HSO262228 ICK262227:ICK262228 IMG262227:IMG262228 IWC262227:IWC262228 JFY262227:JFY262228 JPU262227:JPU262228 JZQ262227:JZQ262228 KJM262227:KJM262228 KTI262227:KTI262228 LDE262227:LDE262228 LNA262227:LNA262228 LWW262227:LWW262228 MGS262227:MGS262228 MQO262227:MQO262228 NAK262227:NAK262228 NKG262227:NKG262228 NUC262227:NUC262228 ODY262227:ODY262228 ONU262227:ONU262228 OXQ262227:OXQ262228 PHM262227:PHM262228 PRI262227:PRI262228 QBE262227:QBE262228 QLA262227:QLA262228 QUW262227:QUW262228 RES262227:RES262228 ROO262227:ROO262228 RYK262227:RYK262228 SIG262227:SIG262228 SSC262227:SSC262228 TBY262227:TBY262228 TLU262227:TLU262228 TVQ262227:TVQ262228 UFM262227:UFM262228 UPI262227:UPI262228 UZE262227:UZE262228 VJA262227:VJA262228 VSW262227:VSW262228 WCS262227:WCS262228 WMO262227:WMO262228 WWK262227:WWK262228 AC327763:AC327764 JY327763:JY327764 TU327763:TU327764 ADQ327763:ADQ327764 ANM327763:ANM327764 AXI327763:AXI327764 BHE327763:BHE327764 BRA327763:BRA327764 CAW327763:CAW327764 CKS327763:CKS327764 CUO327763:CUO327764 DEK327763:DEK327764 DOG327763:DOG327764 DYC327763:DYC327764 EHY327763:EHY327764 ERU327763:ERU327764 FBQ327763:FBQ327764 FLM327763:FLM327764 FVI327763:FVI327764 GFE327763:GFE327764 GPA327763:GPA327764 GYW327763:GYW327764 HIS327763:HIS327764 HSO327763:HSO327764 ICK327763:ICK327764 IMG327763:IMG327764 IWC327763:IWC327764 JFY327763:JFY327764 JPU327763:JPU327764 JZQ327763:JZQ327764 KJM327763:KJM327764 KTI327763:KTI327764 LDE327763:LDE327764 LNA327763:LNA327764 LWW327763:LWW327764 MGS327763:MGS327764 MQO327763:MQO327764 NAK327763:NAK327764 NKG327763:NKG327764 NUC327763:NUC327764 ODY327763:ODY327764 ONU327763:ONU327764 OXQ327763:OXQ327764 PHM327763:PHM327764 PRI327763:PRI327764 QBE327763:QBE327764 QLA327763:QLA327764 QUW327763:QUW327764 RES327763:RES327764 ROO327763:ROO327764 RYK327763:RYK327764 SIG327763:SIG327764 SSC327763:SSC327764 TBY327763:TBY327764 TLU327763:TLU327764 TVQ327763:TVQ327764 UFM327763:UFM327764 UPI327763:UPI327764 UZE327763:UZE327764 VJA327763:VJA327764 VSW327763:VSW327764 WCS327763:WCS327764 WMO327763:WMO327764 WWK327763:WWK327764 AC393299:AC393300 JY393299:JY393300 TU393299:TU393300 ADQ393299:ADQ393300 ANM393299:ANM393300 AXI393299:AXI393300 BHE393299:BHE393300 BRA393299:BRA393300 CAW393299:CAW393300 CKS393299:CKS393300 CUO393299:CUO393300 DEK393299:DEK393300 DOG393299:DOG393300 DYC393299:DYC393300 EHY393299:EHY393300 ERU393299:ERU393300 FBQ393299:FBQ393300 FLM393299:FLM393300 FVI393299:FVI393300 GFE393299:GFE393300 GPA393299:GPA393300 GYW393299:GYW393300 HIS393299:HIS393300 HSO393299:HSO393300 ICK393299:ICK393300 IMG393299:IMG393300 IWC393299:IWC393300 JFY393299:JFY393300 JPU393299:JPU393300 JZQ393299:JZQ393300 KJM393299:KJM393300 KTI393299:KTI393300 LDE393299:LDE393300 LNA393299:LNA393300 LWW393299:LWW393300 MGS393299:MGS393300 MQO393299:MQO393300 NAK393299:NAK393300 NKG393299:NKG393300 NUC393299:NUC393300 ODY393299:ODY393300 ONU393299:ONU393300 OXQ393299:OXQ393300 PHM393299:PHM393300 PRI393299:PRI393300 QBE393299:QBE393300 QLA393299:QLA393300 QUW393299:QUW393300 RES393299:RES393300 ROO393299:ROO393300 RYK393299:RYK393300 SIG393299:SIG393300 SSC393299:SSC393300 TBY393299:TBY393300 TLU393299:TLU393300 TVQ393299:TVQ393300 UFM393299:UFM393300 UPI393299:UPI393300 UZE393299:UZE393300 VJA393299:VJA393300 VSW393299:VSW393300 WCS393299:WCS393300 WMO393299:WMO393300 WWK393299:WWK393300 AC458835:AC458836 JY458835:JY458836 TU458835:TU458836 ADQ458835:ADQ458836 ANM458835:ANM458836 AXI458835:AXI458836 BHE458835:BHE458836 BRA458835:BRA458836 CAW458835:CAW458836 CKS458835:CKS458836 CUO458835:CUO458836 DEK458835:DEK458836 DOG458835:DOG458836 DYC458835:DYC458836 EHY458835:EHY458836 ERU458835:ERU458836 FBQ458835:FBQ458836 FLM458835:FLM458836 FVI458835:FVI458836 GFE458835:GFE458836 GPA458835:GPA458836 GYW458835:GYW458836 HIS458835:HIS458836 HSO458835:HSO458836 ICK458835:ICK458836 IMG458835:IMG458836 IWC458835:IWC458836 JFY458835:JFY458836 JPU458835:JPU458836 JZQ458835:JZQ458836 KJM458835:KJM458836 KTI458835:KTI458836 LDE458835:LDE458836 LNA458835:LNA458836 LWW458835:LWW458836 MGS458835:MGS458836 MQO458835:MQO458836 NAK458835:NAK458836 NKG458835:NKG458836 NUC458835:NUC458836 ODY458835:ODY458836 ONU458835:ONU458836 OXQ458835:OXQ458836 PHM458835:PHM458836 PRI458835:PRI458836 QBE458835:QBE458836 QLA458835:QLA458836 QUW458835:QUW458836 RES458835:RES458836 ROO458835:ROO458836 RYK458835:RYK458836 SIG458835:SIG458836 SSC458835:SSC458836 TBY458835:TBY458836 TLU458835:TLU458836 TVQ458835:TVQ458836 UFM458835:UFM458836 UPI458835:UPI458836 UZE458835:UZE458836 VJA458835:VJA458836 VSW458835:VSW458836 WCS458835:WCS458836 WMO458835:WMO458836 WWK458835:WWK458836 AC524371:AC524372 JY524371:JY524372 TU524371:TU524372 ADQ524371:ADQ524372 ANM524371:ANM524372 AXI524371:AXI524372 BHE524371:BHE524372 BRA524371:BRA524372 CAW524371:CAW524372 CKS524371:CKS524372 CUO524371:CUO524372 DEK524371:DEK524372 DOG524371:DOG524372 DYC524371:DYC524372 EHY524371:EHY524372 ERU524371:ERU524372 FBQ524371:FBQ524372 FLM524371:FLM524372 FVI524371:FVI524372 GFE524371:GFE524372 GPA524371:GPA524372 GYW524371:GYW524372 HIS524371:HIS524372 HSO524371:HSO524372 ICK524371:ICK524372 IMG524371:IMG524372 IWC524371:IWC524372 JFY524371:JFY524372 JPU524371:JPU524372 JZQ524371:JZQ524372 KJM524371:KJM524372 KTI524371:KTI524372 LDE524371:LDE524372 LNA524371:LNA524372 LWW524371:LWW524372 MGS524371:MGS524372 MQO524371:MQO524372 NAK524371:NAK524372 NKG524371:NKG524372 NUC524371:NUC524372 ODY524371:ODY524372 ONU524371:ONU524372 OXQ524371:OXQ524372 PHM524371:PHM524372 PRI524371:PRI524372 QBE524371:QBE524372 QLA524371:QLA524372 QUW524371:QUW524372 RES524371:RES524372 ROO524371:ROO524372 RYK524371:RYK524372 SIG524371:SIG524372 SSC524371:SSC524372 TBY524371:TBY524372 TLU524371:TLU524372 TVQ524371:TVQ524372 UFM524371:UFM524372 UPI524371:UPI524372 UZE524371:UZE524372 VJA524371:VJA524372 VSW524371:VSW524372 WCS524371:WCS524372 WMO524371:WMO524372 WWK524371:WWK524372 AC589907:AC589908 JY589907:JY589908 TU589907:TU589908 ADQ589907:ADQ589908 ANM589907:ANM589908 AXI589907:AXI589908 BHE589907:BHE589908 BRA589907:BRA589908 CAW589907:CAW589908 CKS589907:CKS589908 CUO589907:CUO589908 DEK589907:DEK589908 DOG589907:DOG589908 DYC589907:DYC589908 EHY589907:EHY589908 ERU589907:ERU589908 FBQ589907:FBQ589908 FLM589907:FLM589908 FVI589907:FVI589908 GFE589907:GFE589908 GPA589907:GPA589908 GYW589907:GYW589908 HIS589907:HIS589908 HSO589907:HSO589908 ICK589907:ICK589908 IMG589907:IMG589908 IWC589907:IWC589908 JFY589907:JFY589908 JPU589907:JPU589908 JZQ589907:JZQ589908 KJM589907:KJM589908 KTI589907:KTI589908 LDE589907:LDE589908 LNA589907:LNA589908 LWW589907:LWW589908 MGS589907:MGS589908 MQO589907:MQO589908 NAK589907:NAK589908 NKG589907:NKG589908 NUC589907:NUC589908 ODY589907:ODY589908 ONU589907:ONU589908 OXQ589907:OXQ589908 PHM589907:PHM589908 PRI589907:PRI589908 QBE589907:QBE589908 QLA589907:QLA589908 QUW589907:QUW589908 RES589907:RES589908 ROO589907:ROO589908 RYK589907:RYK589908 SIG589907:SIG589908 SSC589907:SSC589908 TBY589907:TBY589908 TLU589907:TLU589908 TVQ589907:TVQ589908 UFM589907:UFM589908 UPI589907:UPI589908 UZE589907:UZE589908 VJA589907:VJA589908 VSW589907:VSW589908 WCS589907:WCS589908 WMO589907:WMO589908 WWK589907:WWK589908 AC655443:AC655444 JY655443:JY655444 TU655443:TU655444 ADQ655443:ADQ655444 ANM655443:ANM655444 AXI655443:AXI655444 BHE655443:BHE655444 BRA655443:BRA655444 CAW655443:CAW655444 CKS655443:CKS655444 CUO655443:CUO655444 DEK655443:DEK655444 DOG655443:DOG655444 DYC655443:DYC655444 EHY655443:EHY655444 ERU655443:ERU655444 FBQ655443:FBQ655444 FLM655443:FLM655444 FVI655443:FVI655444 GFE655443:GFE655444 GPA655443:GPA655444 GYW655443:GYW655444 HIS655443:HIS655444 HSO655443:HSO655444 ICK655443:ICK655444 IMG655443:IMG655444 IWC655443:IWC655444 JFY655443:JFY655444 JPU655443:JPU655444 JZQ655443:JZQ655444 KJM655443:KJM655444 KTI655443:KTI655444 LDE655443:LDE655444 LNA655443:LNA655444 LWW655443:LWW655444 MGS655443:MGS655444 MQO655443:MQO655444 NAK655443:NAK655444 NKG655443:NKG655444 NUC655443:NUC655444 ODY655443:ODY655444 ONU655443:ONU655444 OXQ655443:OXQ655444 PHM655443:PHM655444 PRI655443:PRI655444 QBE655443:QBE655444 QLA655443:QLA655444 QUW655443:QUW655444 RES655443:RES655444 ROO655443:ROO655444 RYK655443:RYK655444 SIG655443:SIG655444 SSC655443:SSC655444 TBY655443:TBY655444 TLU655443:TLU655444 TVQ655443:TVQ655444 UFM655443:UFM655444 UPI655443:UPI655444 UZE655443:UZE655444 VJA655443:VJA655444 VSW655443:VSW655444 WCS655443:WCS655444 WMO655443:WMO655444 WWK655443:WWK655444 AC720979:AC720980 JY720979:JY720980 TU720979:TU720980 ADQ720979:ADQ720980 ANM720979:ANM720980 AXI720979:AXI720980 BHE720979:BHE720980 BRA720979:BRA720980 CAW720979:CAW720980 CKS720979:CKS720980 CUO720979:CUO720980 DEK720979:DEK720980 DOG720979:DOG720980 DYC720979:DYC720980 EHY720979:EHY720980 ERU720979:ERU720980 FBQ720979:FBQ720980 FLM720979:FLM720980 FVI720979:FVI720980 GFE720979:GFE720980 GPA720979:GPA720980 GYW720979:GYW720980 HIS720979:HIS720980 HSO720979:HSO720980 ICK720979:ICK720980 IMG720979:IMG720980 IWC720979:IWC720980 JFY720979:JFY720980 JPU720979:JPU720980 JZQ720979:JZQ720980 KJM720979:KJM720980 KTI720979:KTI720980 LDE720979:LDE720980 LNA720979:LNA720980 LWW720979:LWW720980 MGS720979:MGS720980 MQO720979:MQO720980 NAK720979:NAK720980 NKG720979:NKG720980 NUC720979:NUC720980 ODY720979:ODY720980 ONU720979:ONU720980 OXQ720979:OXQ720980 PHM720979:PHM720980 PRI720979:PRI720980 QBE720979:QBE720980 QLA720979:QLA720980 QUW720979:QUW720980 RES720979:RES720980 ROO720979:ROO720980 RYK720979:RYK720980 SIG720979:SIG720980 SSC720979:SSC720980 TBY720979:TBY720980 TLU720979:TLU720980 TVQ720979:TVQ720980 UFM720979:UFM720980 UPI720979:UPI720980 UZE720979:UZE720980 VJA720979:VJA720980 VSW720979:VSW720980 WCS720979:WCS720980 WMO720979:WMO720980 WWK720979:WWK720980 AC786515:AC786516 JY786515:JY786516 TU786515:TU786516 ADQ786515:ADQ786516 ANM786515:ANM786516 AXI786515:AXI786516 BHE786515:BHE786516 BRA786515:BRA786516 CAW786515:CAW786516 CKS786515:CKS786516 CUO786515:CUO786516 DEK786515:DEK786516 DOG786515:DOG786516 DYC786515:DYC786516 EHY786515:EHY786516 ERU786515:ERU786516 FBQ786515:FBQ786516 FLM786515:FLM786516 FVI786515:FVI786516 GFE786515:GFE786516 GPA786515:GPA786516 GYW786515:GYW786516 HIS786515:HIS786516 HSO786515:HSO786516 ICK786515:ICK786516 IMG786515:IMG786516 IWC786515:IWC786516 JFY786515:JFY786516 JPU786515:JPU786516 JZQ786515:JZQ786516 KJM786515:KJM786516 KTI786515:KTI786516 LDE786515:LDE786516 LNA786515:LNA786516 LWW786515:LWW786516 MGS786515:MGS786516 MQO786515:MQO786516 NAK786515:NAK786516 NKG786515:NKG786516 NUC786515:NUC786516 ODY786515:ODY786516 ONU786515:ONU786516 OXQ786515:OXQ786516 PHM786515:PHM786516 PRI786515:PRI786516 QBE786515:QBE786516 QLA786515:QLA786516 QUW786515:QUW786516 RES786515:RES786516 ROO786515:ROO786516 RYK786515:RYK786516 SIG786515:SIG786516 SSC786515:SSC786516 TBY786515:TBY786516 TLU786515:TLU786516 TVQ786515:TVQ786516 UFM786515:UFM786516 UPI786515:UPI786516 UZE786515:UZE786516 VJA786515:VJA786516 VSW786515:VSW786516 WCS786515:WCS786516 WMO786515:WMO786516 WWK786515:WWK786516 AC852051:AC852052 JY852051:JY852052 TU852051:TU852052 ADQ852051:ADQ852052 ANM852051:ANM852052 AXI852051:AXI852052 BHE852051:BHE852052 BRA852051:BRA852052 CAW852051:CAW852052 CKS852051:CKS852052 CUO852051:CUO852052 DEK852051:DEK852052 DOG852051:DOG852052 DYC852051:DYC852052 EHY852051:EHY852052 ERU852051:ERU852052 FBQ852051:FBQ852052 FLM852051:FLM852052 FVI852051:FVI852052 GFE852051:GFE852052 GPA852051:GPA852052 GYW852051:GYW852052 HIS852051:HIS852052 HSO852051:HSO852052 ICK852051:ICK852052 IMG852051:IMG852052 IWC852051:IWC852052 JFY852051:JFY852052 JPU852051:JPU852052 JZQ852051:JZQ852052 KJM852051:KJM852052 KTI852051:KTI852052 LDE852051:LDE852052 LNA852051:LNA852052 LWW852051:LWW852052 MGS852051:MGS852052 MQO852051:MQO852052 NAK852051:NAK852052 NKG852051:NKG852052 NUC852051:NUC852052 ODY852051:ODY852052 ONU852051:ONU852052 OXQ852051:OXQ852052 PHM852051:PHM852052 PRI852051:PRI852052 QBE852051:QBE852052 QLA852051:QLA852052 QUW852051:QUW852052 RES852051:RES852052 ROO852051:ROO852052 RYK852051:RYK852052 SIG852051:SIG852052 SSC852051:SSC852052 TBY852051:TBY852052 TLU852051:TLU852052 TVQ852051:TVQ852052 UFM852051:UFM852052 UPI852051:UPI852052 UZE852051:UZE852052 VJA852051:VJA852052 VSW852051:VSW852052 WCS852051:WCS852052 WMO852051:WMO852052 WWK852051:WWK852052 AC917587:AC917588 JY917587:JY917588 TU917587:TU917588 ADQ917587:ADQ917588 ANM917587:ANM917588 AXI917587:AXI917588 BHE917587:BHE917588 BRA917587:BRA917588 CAW917587:CAW917588 CKS917587:CKS917588 CUO917587:CUO917588 DEK917587:DEK917588 DOG917587:DOG917588 DYC917587:DYC917588 EHY917587:EHY917588 ERU917587:ERU917588 FBQ917587:FBQ917588 FLM917587:FLM917588 FVI917587:FVI917588 GFE917587:GFE917588 GPA917587:GPA917588 GYW917587:GYW917588 HIS917587:HIS917588 HSO917587:HSO917588 ICK917587:ICK917588 IMG917587:IMG917588 IWC917587:IWC917588 JFY917587:JFY917588 JPU917587:JPU917588 JZQ917587:JZQ917588 KJM917587:KJM917588 KTI917587:KTI917588 LDE917587:LDE917588 LNA917587:LNA917588 LWW917587:LWW917588 MGS917587:MGS917588 MQO917587:MQO917588 NAK917587:NAK917588 NKG917587:NKG917588 NUC917587:NUC917588 ODY917587:ODY917588 ONU917587:ONU917588 OXQ917587:OXQ917588 PHM917587:PHM917588 PRI917587:PRI917588 QBE917587:QBE917588 QLA917587:QLA917588 QUW917587:QUW917588 RES917587:RES917588 ROO917587:ROO917588 RYK917587:RYK917588 SIG917587:SIG917588 SSC917587:SSC917588 TBY917587:TBY917588 TLU917587:TLU917588 TVQ917587:TVQ917588 UFM917587:UFM917588 UPI917587:UPI917588 UZE917587:UZE917588 VJA917587:VJA917588 VSW917587:VSW917588 WCS917587:WCS917588 WMO917587:WMO917588 WWK917587:WWK917588 AC983123:AC983124 JY983123:JY983124 TU983123:TU983124 ADQ983123:ADQ983124 ANM983123:ANM983124 AXI983123:AXI983124 BHE983123:BHE983124 BRA983123:BRA983124 CAW983123:CAW983124 CKS983123:CKS983124 CUO983123:CUO983124 DEK983123:DEK983124 DOG983123:DOG983124 DYC983123:DYC983124 EHY983123:EHY983124 ERU983123:ERU983124 FBQ983123:FBQ983124 FLM983123:FLM983124 FVI983123:FVI983124 GFE983123:GFE983124 GPA983123:GPA983124 GYW983123:GYW983124 HIS983123:HIS983124 HSO983123:HSO983124 ICK983123:ICK983124 IMG983123:IMG983124 IWC983123:IWC983124 JFY983123:JFY983124 JPU983123:JPU983124 JZQ983123:JZQ983124 KJM983123:KJM983124 KTI983123:KTI983124 LDE983123:LDE983124 LNA983123:LNA983124 LWW983123:LWW983124 MGS983123:MGS983124 MQO983123:MQO983124 NAK983123:NAK983124 NKG983123:NKG983124 NUC983123:NUC983124 ODY983123:ODY983124 ONU983123:ONU983124 OXQ983123:OXQ983124 PHM983123:PHM983124 PRI983123:PRI983124 QBE983123:QBE983124 QLA983123:QLA983124 QUW983123:QUW983124 RES983123:RES983124 ROO983123:ROO983124 RYK983123:RYK983124 SIG983123:SIG983124 SSC983123:SSC983124 TBY983123:TBY983124 TLU983123:TLU983124 TVQ983123:TVQ983124 UFM983123:UFM983124 UPI983123:UPI983124 UZE983123:UZE983124 VJA983123:VJA983124 VSW983123:VSW983124 WCS983123:WCS983124 WMO983123:WMO983124 WWK983123:WWK983124 JY101 TU101 ADQ101 ANM101 AXI101 BHE101 BRA101 CAW101 CKS101 CUO101 DEK101 DOG101 DYC101 EHY101 ERU101 FBQ101 FLM101 FVI101 GFE101 GPA101 GYW101 HIS101 HSO101 ICK101 IMG101 IWC101 JFY101 JPU101 JZQ101 KJM101 KTI101 LDE101 LNA101 LWW101 MGS101 MQO101 NAK101 NKG101 NUC101 ODY101 ONU101 OXQ101 PHM101 PRI101 QBE101 QLA101 QUW101 RES101 ROO101 RYK101 SIG101 SSC101 TBY101 TLU101 TVQ101 UFM101 UPI101 UZE101 VJA101 VSW101 WCS101 WMO101 WWK101 WWK983126:WWK983141 AC65622:AC65637 JY65622:JY65637 TU65622:TU65637 ADQ65622:ADQ65637 ANM65622:ANM65637 AXI65622:AXI65637 BHE65622:BHE65637 BRA65622:BRA65637 CAW65622:CAW65637 CKS65622:CKS65637 CUO65622:CUO65637 DEK65622:DEK65637 DOG65622:DOG65637 DYC65622:DYC65637 EHY65622:EHY65637 ERU65622:ERU65637 FBQ65622:FBQ65637 FLM65622:FLM65637 FVI65622:FVI65637 GFE65622:GFE65637 GPA65622:GPA65637 GYW65622:GYW65637 HIS65622:HIS65637 HSO65622:HSO65637 ICK65622:ICK65637 IMG65622:IMG65637 IWC65622:IWC65637 JFY65622:JFY65637 JPU65622:JPU65637 JZQ65622:JZQ65637 KJM65622:KJM65637 KTI65622:KTI65637 LDE65622:LDE65637 LNA65622:LNA65637 LWW65622:LWW65637 MGS65622:MGS65637 MQO65622:MQO65637 NAK65622:NAK65637 NKG65622:NKG65637 NUC65622:NUC65637 ODY65622:ODY65637 ONU65622:ONU65637 OXQ65622:OXQ65637 PHM65622:PHM65637 PRI65622:PRI65637 QBE65622:QBE65637 QLA65622:QLA65637 QUW65622:QUW65637 RES65622:RES65637 ROO65622:ROO65637 RYK65622:RYK65637 SIG65622:SIG65637 SSC65622:SSC65637 TBY65622:TBY65637 TLU65622:TLU65637 TVQ65622:TVQ65637 UFM65622:UFM65637 UPI65622:UPI65637 UZE65622:UZE65637 VJA65622:VJA65637 VSW65622:VSW65637 WCS65622:WCS65637 WMO65622:WMO65637 WWK65622:WWK65637 AC131158:AC131173 JY131158:JY131173 TU131158:TU131173 ADQ131158:ADQ131173 ANM131158:ANM131173 AXI131158:AXI131173 BHE131158:BHE131173 BRA131158:BRA131173 CAW131158:CAW131173 CKS131158:CKS131173 CUO131158:CUO131173 DEK131158:DEK131173 DOG131158:DOG131173 DYC131158:DYC131173 EHY131158:EHY131173 ERU131158:ERU131173 FBQ131158:FBQ131173 FLM131158:FLM131173 FVI131158:FVI131173 GFE131158:GFE131173 GPA131158:GPA131173 GYW131158:GYW131173 HIS131158:HIS131173 HSO131158:HSO131173 ICK131158:ICK131173 IMG131158:IMG131173 IWC131158:IWC131173 JFY131158:JFY131173 JPU131158:JPU131173 JZQ131158:JZQ131173 KJM131158:KJM131173 KTI131158:KTI131173 LDE131158:LDE131173 LNA131158:LNA131173 LWW131158:LWW131173 MGS131158:MGS131173 MQO131158:MQO131173 NAK131158:NAK131173 NKG131158:NKG131173 NUC131158:NUC131173 ODY131158:ODY131173 ONU131158:ONU131173 OXQ131158:OXQ131173 PHM131158:PHM131173 PRI131158:PRI131173 QBE131158:QBE131173 QLA131158:QLA131173 QUW131158:QUW131173 RES131158:RES131173 ROO131158:ROO131173 RYK131158:RYK131173 SIG131158:SIG131173 SSC131158:SSC131173 TBY131158:TBY131173 TLU131158:TLU131173 TVQ131158:TVQ131173 UFM131158:UFM131173 UPI131158:UPI131173 UZE131158:UZE131173 VJA131158:VJA131173 VSW131158:VSW131173 WCS131158:WCS131173 WMO131158:WMO131173 WWK131158:WWK131173 AC196694:AC196709 JY196694:JY196709 TU196694:TU196709 ADQ196694:ADQ196709 ANM196694:ANM196709 AXI196694:AXI196709 BHE196694:BHE196709 BRA196694:BRA196709 CAW196694:CAW196709 CKS196694:CKS196709 CUO196694:CUO196709 DEK196694:DEK196709 DOG196694:DOG196709 DYC196694:DYC196709 EHY196694:EHY196709 ERU196694:ERU196709 FBQ196694:FBQ196709 FLM196694:FLM196709 FVI196694:FVI196709 GFE196694:GFE196709 GPA196694:GPA196709 GYW196694:GYW196709 HIS196694:HIS196709 HSO196694:HSO196709 ICK196694:ICK196709 IMG196694:IMG196709 IWC196694:IWC196709 JFY196694:JFY196709 JPU196694:JPU196709 JZQ196694:JZQ196709 KJM196694:KJM196709 KTI196694:KTI196709 LDE196694:LDE196709 LNA196694:LNA196709 LWW196694:LWW196709 MGS196694:MGS196709 MQO196694:MQO196709 NAK196694:NAK196709 NKG196694:NKG196709 NUC196694:NUC196709 ODY196694:ODY196709 ONU196694:ONU196709 OXQ196694:OXQ196709 PHM196694:PHM196709 PRI196694:PRI196709 QBE196694:QBE196709 QLA196694:QLA196709 QUW196694:QUW196709 RES196694:RES196709 ROO196694:ROO196709 RYK196694:RYK196709 SIG196694:SIG196709 SSC196694:SSC196709 TBY196694:TBY196709 TLU196694:TLU196709 TVQ196694:TVQ196709 UFM196694:UFM196709 UPI196694:UPI196709 UZE196694:UZE196709 VJA196694:VJA196709 VSW196694:VSW196709 WCS196694:WCS196709 WMO196694:WMO196709 WWK196694:WWK196709 AC262230:AC262245 JY262230:JY262245 TU262230:TU262245 ADQ262230:ADQ262245 ANM262230:ANM262245 AXI262230:AXI262245 BHE262230:BHE262245 BRA262230:BRA262245 CAW262230:CAW262245 CKS262230:CKS262245 CUO262230:CUO262245 DEK262230:DEK262245 DOG262230:DOG262245 DYC262230:DYC262245 EHY262230:EHY262245 ERU262230:ERU262245 FBQ262230:FBQ262245 FLM262230:FLM262245 FVI262230:FVI262245 GFE262230:GFE262245 GPA262230:GPA262245 GYW262230:GYW262245 HIS262230:HIS262245 HSO262230:HSO262245 ICK262230:ICK262245 IMG262230:IMG262245 IWC262230:IWC262245 JFY262230:JFY262245 JPU262230:JPU262245 JZQ262230:JZQ262245 KJM262230:KJM262245 KTI262230:KTI262245 LDE262230:LDE262245 LNA262230:LNA262245 LWW262230:LWW262245 MGS262230:MGS262245 MQO262230:MQO262245 NAK262230:NAK262245 NKG262230:NKG262245 NUC262230:NUC262245 ODY262230:ODY262245 ONU262230:ONU262245 OXQ262230:OXQ262245 PHM262230:PHM262245 PRI262230:PRI262245 QBE262230:QBE262245 QLA262230:QLA262245 QUW262230:QUW262245 RES262230:RES262245 ROO262230:ROO262245 RYK262230:RYK262245 SIG262230:SIG262245 SSC262230:SSC262245 TBY262230:TBY262245 TLU262230:TLU262245 TVQ262230:TVQ262245 UFM262230:UFM262245 UPI262230:UPI262245 UZE262230:UZE262245 VJA262230:VJA262245 VSW262230:VSW262245 WCS262230:WCS262245 WMO262230:WMO262245 WWK262230:WWK262245 AC327766:AC327781 JY327766:JY327781 TU327766:TU327781 ADQ327766:ADQ327781 ANM327766:ANM327781 AXI327766:AXI327781 BHE327766:BHE327781 BRA327766:BRA327781 CAW327766:CAW327781 CKS327766:CKS327781 CUO327766:CUO327781 DEK327766:DEK327781 DOG327766:DOG327781 DYC327766:DYC327781 EHY327766:EHY327781 ERU327766:ERU327781 FBQ327766:FBQ327781 FLM327766:FLM327781 FVI327766:FVI327781 GFE327766:GFE327781 GPA327766:GPA327781 GYW327766:GYW327781 HIS327766:HIS327781 HSO327766:HSO327781 ICK327766:ICK327781 IMG327766:IMG327781 IWC327766:IWC327781 JFY327766:JFY327781 JPU327766:JPU327781 JZQ327766:JZQ327781 KJM327766:KJM327781 KTI327766:KTI327781 LDE327766:LDE327781 LNA327766:LNA327781 LWW327766:LWW327781 MGS327766:MGS327781 MQO327766:MQO327781 NAK327766:NAK327781 NKG327766:NKG327781 NUC327766:NUC327781 ODY327766:ODY327781 ONU327766:ONU327781 OXQ327766:OXQ327781 PHM327766:PHM327781 PRI327766:PRI327781 QBE327766:QBE327781 QLA327766:QLA327781 QUW327766:QUW327781 RES327766:RES327781 ROO327766:ROO327781 RYK327766:RYK327781 SIG327766:SIG327781 SSC327766:SSC327781 TBY327766:TBY327781 TLU327766:TLU327781 TVQ327766:TVQ327781 UFM327766:UFM327781 UPI327766:UPI327781 UZE327766:UZE327781 VJA327766:VJA327781 VSW327766:VSW327781 WCS327766:WCS327781 WMO327766:WMO327781 WWK327766:WWK327781 AC393302:AC393317 JY393302:JY393317 TU393302:TU393317 ADQ393302:ADQ393317 ANM393302:ANM393317 AXI393302:AXI393317 BHE393302:BHE393317 BRA393302:BRA393317 CAW393302:CAW393317 CKS393302:CKS393317 CUO393302:CUO393317 DEK393302:DEK393317 DOG393302:DOG393317 DYC393302:DYC393317 EHY393302:EHY393317 ERU393302:ERU393317 FBQ393302:FBQ393317 FLM393302:FLM393317 FVI393302:FVI393317 GFE393302:GFE393317 GPA393302:GPA393317 GYW393302:GYW393317 HIS393302:HIS393317 HSO393302:HSO393317 ICK393302:ICK393317 IMG393302:IMG393317 IWC393302:IWC393317 JFY393302:JFY393317 JPU393302:JPU393317 JZQ393302:JZQ393317 KJM393302:KJM393317 KTI393302:KTI393317 LDE393302:LDE393317 LNA393302:LNA393317 LWW393302:LWW393317 MGS393302:MGS393317 MQO393302:MQO393317 NAK393302:NAK393317 NKG393302:NKG393317 NUC393302:NUC393317 ODY393302:ODY393317 ONU393302:ONU393317 OXQ393302:OXQ393317 PHM393302:PHM393317 PRI393302:PRI393317 QBE393302:QBE393317 QLA393302:QLA393317 QUW393302:QUW393317 RES393302:RES393317 ROO393302:ROO393317 RYK393302:RYK393317 SIG393302:SIG393317 SSC393302:SSC393317 TBY393302:TBY393317 TLU393302:TLU393317 TVQ393302:TVQ393317 UFM393302:UFM393317 UPI393302:UPI393317 UZE393302:UZE393317 VJA393302:VJA393317 VSW393302:VSW393317 WCS393302:WCS393317 WMO393302:WMO393317 WWK393302:WWK393317 AC458838:AC458853 JY458838:JY458853 TU458838:TU458853 ADQ458838:ADQ458853 ANM458838:ANM458853 AXI458838:AXI458853 BHE458838:BHE458853 BRA458838:BRA458853 CAW458838:CAW458853 CKS458838:CKS458853 CUO458838:CUO458853 DEK458838:DEK458853 DOG458838:DOG458853 DYC458838:DYC458853 EHY458838:EHY458853 ERU458838:ERU458853 FBQ458838:FBQ458853 FLM458838:FLM458853 FVI458838:FVI458853 GFE458838:GFE458853 GPA458838:GPA458853 GYW458838:GYW458853 HIS458838:HIS458853 HSO458838:HSO458853 ICK458838:ICK458853 IMG458838:IMG458853 IWC458838:IWC458853 JFY458838:JFY458853 JPU458838:JPU458853 JZQ458838:JZQ458853 KJM458838:KJM458853 KTI458838:KTI458853 LDE458838:LDE458853 LNA458838:LNA458853 LWW458838:LWW458853 MGS458838:MGS458853 MQO458838:MQO458853 NAK458838:NAK458853 NKG458838:NKG458853 NUC458838:NUC458853 ODY458838:ODY458853 ONU458838:ONU458853 OXQ458838:OXQ458853 PHM458838:PHM458853 PRI458838:PRI458853 QBE458838:QBE458853 QLA458838:QLA458853 QUW458838:QUW458853 RES458838:RES458853 ROO458838:ROO458853 RYK458838:RYK458853 SIG458838:SIG458853 SSC458838:SSC458853 TBY458838:TBY458853 TLU458838:TLU458853 TVQ458838:TVQ458853 UFM458838:UFM458853 UPI458838:UPI458853 UZE458838:UZE458853 VJA458838:VJA458853 VSW458838:VSW458853 WCS458838:WCS458853 WMO458838:WMO458853 WWK458838:WWK458853 AC524374:AC524389 JY524374:JY524389 TU524374:TU524389 ADQ524374:ADQ524389 ANM524374:ANM524389 AXI524374:AXI524389 BHE524374:BHE524389 BRA524374:BRA524389 CAW524374:CAW524389 CKS524374:CKS524389 CUO524374:CUO524389 DEK524374:DEK524389 DOG524374:DOG524389 DYC524374:DYC524389 EHY524374:EHY524389 ERU524374:ERU524389 FBQ524374:FBQ524389 FLM524374:FLM524389 FVI524374:FVI524389 GFE524374:GFE524389 GPA524374:GPA524389 GYW524374:GYW524389 HIS524374:HIS524389 HSO524374:HSO524389 ICK524374:ICK524389 IMG524374:IMG524389 IWC524374:IWC524389 JFY524374:JFY524389 JPU524374:JPU524389 JZQ524374:JZQ524389 KJM524374:KJM524389 KTI524374:KTI524389 LDE524374:LDE524389 LNA524374:LNA524389 LWW524374:LWW524389 MGS524374:MGS524389 MQO524374:MQO524389 NAK524374:NAK524389 NKG524374:NKG524389 NUC524374:NUC524389 ODY524374:ODY524389 ONU524374:ONU524389 OXQ524374:OXQ524389 PHM524374:PHM524389 PRI524374:PRI524389 QBE524374:QBE524389 QLA524374:QLA524389 QUW524374:QUW524389 RES524374:RES524389 ROO524374:ROO524389 RYK524374:RYK524389 SIG524374:SIG524389 SSC524374:SSC524389 TBY524374:TBY524389 TLU524374:TLU524389 TVQ524374:TVQ524389 UFM524374:UFM524389 UPI524374:UPI524389 UZE524374:UZE524389 VJA524374:VJA524389 VSW524374:VSW524389 WCS524374:WCS524389 WMO524374:WMO524389 WWK524374:WWK524389 AC589910:AC589925 JY589910:JY589925 TU589910:TU589925 ADQ589910:ADQ589925 ANM589910:ANM589925 AXI589910:AXI589925 BHE589910:BHE589925 BRA589910:BRA589925 CAW589910:CAW589925 CKS589910:CKS589925 CUO589910:CUO589925 DEK589910:DEK589925 DOG589910:DOG589925 DYC589910:DYC589925 EHY589910:EHY589925 ERU589910:ERU589925 FBQ589910:FBQ589925 FLM589910:FLM589925 FVI589910:FVI589925 GFE589910:GFE589925 GPA589910:GPA589925 GYW589910:GYW589925 HIS589910:HIS589925 HSO589910:HSO589925 ICK589910:ICK589925 IMG589910:IMG589925 IWC589910:IWC589925 JFY589910:JFY589925 JPU589910:JPU589925 JZQ589910:JZQ589925 KJM589910:KJM589925 KTI589910:KTI589925 LDE589910:LDE589925 LNA589910:LNA589925 LWW589910:LWW589925 MGS589910:MGS589925 MQO589910:MQO589925 NAK589910:NAK589925 NKG589910:NKG589925 NUC589910:NUC589925 ODY589910:ODY589925 ONU589910:ONU589925 OXQ589910:OXQ589925 PHM589910:PHM589925 PRI589910:PRI589925 QBE589910:QBE589925 QLA589910:QLA589925 QUW589910:QUW589925 RES589910:RES589925 ROO589910:ROO589925 RYK589910:RYK589925 SIG589910:SIG589925 SSC589910:SSC589925 TBY589910:TBY589925 TLU589910:TLU589925 TVQ589910:TVQ589925 UFM589910:UFM589925 UPI589910:UPI589925 UZE589910:UZE589925 VJA589910:VJA589925 VSW589910:VSW589925 WCS589910:WCS589925 WMO589910:WMO589925 WWK589910:WWK589925 AC655446:AC655461 JY655446:JY655461 TU655446:TU655461 ADQ655446:ADQ655461 ANM655446:ANM655461 AXI655446:AXI655461 BHE655446:BHE655461 BRA655446:BRA655461 CAW655446:CAW655461 CKS655446:CKS655461 CUO655446:CUO655461 DEK655446:DEK655461 DOG655446:DOG655461 DYC655446:DYC655461 EHY655446:EHY655461 ERU655446:ERU655461 FBQ655446:FBQ655461 FLM655446:FLM655461 FVI655446:FVI655461 GFE655446:GFE655461 GPA655446:GPA655461 GYW655446:GYW655461 HIS655446:HIS655461 HSO655446:HSO655461 ICK655446:ICK655461 IMG655446:IMG655461 IWC655446:IWC655461 JFY655446:JFY655461 JPU655446:JPU655461 JZQ655446:JZQ655461 KJM655446:KJM655461 KTI655446:KTI655461 LDE655446:LDE655461 LNA655446:LNA655461 LWW655446:LWW655461 MGS655446:MGS655461 MQO655446:MQO655461 NAK655446:NAK655461 NKG655446:NKG655461 NUC655446:NUC655461 ODY655446:ODY655461 ONU655446:ONU655461 OXQ655446:OXQ655461 PHM655446:PHM655461 PRI655446:PRI655461 QBE655446:QBE655461 QLA655446:QLA655461 QUW655446:QUW655461 RES655446:RES655461 ROO655446:ROO655461 RYK655446:RYK655461 SIG655446:SIG655461 SSC655446:SSC655461 TBY655446:TBY655461 TLU655446:TLU655461 TVQ655446:TVQ655461 UFM655446:UFM655461 UPI655446:UPI655461 UZE655446:UZE655461 VJA655446:VJA655461 VSW655446:VSW655461 WCS655446:WCS655461 WMO655446:WMO655461 WWK655446:WWK655461 AC720982:AC720997 JY720982:JY720997 TU720982:TU720997 ADQ720982:ADQ720997 ANM720982:ANM720997 AXI720982:AXI720997 BHE720982:BHE720997 BRA720982:BRA720997 CAW720982:CAW720997 CKS720982:CKS720997 CUO720982:CUO720997 DEK720982:DEK720997 DOG720982:DOG720997 DYC720982:DYC720997 EHY720982:EHY720997 ERU720982:ERU720997 FBQ720982:FBQ720997 FLM720982:FLM720997 FVI720982:FVI720997 GFE720982:GFE720997 GPA720982:GPA720997 GYW720982:GYW720997 HIS720982:HIS720997 HSO720982:HSO720997 ICK720982:ICK720997 IMG720982:IMG720997 IWC720982:IWC720997 JFY720982:JFY720997 JPU720982:JPU720997 JZQ720982:JZQ720997 KJM720982:KJM720997 KTI720982:KTI720997 LDE720982:LDE720997 LNA720982:LNA720997 LWW720982:LWW720997 MGS720982:MGS720997 MQO720982:MQO720997 NAK720982:NAK720997 NKG720982:NKG720997 NUC720982:NUC720997 ODY720982:ODY720997 ONU720982:ONU720997 OXQ720982:OXQ720997 PHM720982:PHM720997 PRI720982:PRI720997 QBE720982:QBE720997 QLA720982:QLA720997 QUW720982:QUW720997 RES720982:RES720997 ROO720982:ROO720997 RYK720982:RYK720997 SIG720982:SIG720997 SSC720982:SSC720997 TBY720982:TBY720997 TLU720982:TLU720997 TVQ720982:TVQ720997 UFM720982:UFM720997 UPI720982:UPI720997 UZE720982:UZE720997 VJA720982:VJA720997 VSW720982:VSW720997 WCS720982:WCS720997 WMO720982:WMO720997 WWK720982:WWK720997 AC786518:AC786533 JY786518:JY786533 TU786518:TU786533 ADQ786518:ADQ786533 ANM786518:ANM786533 AXI786518:AXI786533 BHE786518:BHE786533 BRA786518:BRA786533 CAW786518:CAW786533 CKS786518:CKS786533 CUO786518:CUO786533 DEK786518:DEK786533 DOG786518:DOG786533 DYC786518:DYC786533 EHY786518:EHY786533 ERU786518:ERU786533 FBQ786518:FBQ786533 FLM786518:FLM786533 FVI786518:FVI786533 GFE786518:GFE786533 GPA786518:GPA786533 GYW786518:GYW786533 HIS786518:HIS786533 HSO786518:HSO786533 ICK786518:ICK786533 IMG786518:IMG786533 IWC786518:IWC786533 JFY786518:JFY786533 JPU786518:JPU786533 JZQ786518:JZQ786533 KJM786518:KJM786533 KTI786518:KTI786533 LDE786518:LDE786533 LNA786518:LNA786533 LWW786518:LWW786533 MGS786518:MGS786533 MQO786518:MQO786533 NAK786518:NAK786533 NKG786518:NKG786533 NUC786518:NUC786533 ODY786518:ODY786533 ONU786518:ONU786533 OXQ786518:OXQ786533 PHM786518:PHM786533 PRI786518:PRI786533 QBE786518:QBE786533 QLA786518:QLA786533 QUW786518:QUW786533 RES786518:RES786533 ROO786518:ROO786533 RYK786518:RYK786533 SIG786518:SIG786533 SSC786518:SSC786533 TBY786518:TBY786533 TLU786518:TLU786533 TVQ786518:TVQ786533 UFM786518:UFM786533 UPI786518:UPI786533 UZE786518:UZE786533 VJA786518:VJA786533 VSW786518:VSW786533 WCS786518:WCS786533 WMO786518:WMO786533 WWK786518:WWK786533 AC852054:AC852069 JY852054:JY852069 TU852054:TU852069 ADQ852054:ADQ852069 ANM852054:ANM852069 AXI852054:AXI852069 BHE852054:BHE852069 BRA852054:BRA852069 CAW852054:CAW852069 CKS852054:CKS852069 CUO852054:CUO852069 DEK852054:DEK852069 DOG852054:DOG852069 DYC852054:DYC852069 EHY852054:EHY852069 ERU852054:ERU852069 FBQ852054:FBQ852069 FLM852054:FLM852069 FVI852054:FVI852069 GFE852054:GFE852069 GPA852054:GPA852069 GYW852054:GYW852069 HIS852054:HIS852069 HSO852054:HSO852069 ICK852054:ICK852069 IMG852054:IMG852069 IWC852054:IWC852069 JFY852054:JFY852069 JPU852054:JPU852069 JZQ852054:JZQ852069 KJM852054:KJM852069 KTI852054:KTI852069 LDE852054:LDE852069 LNA852054:LNA852069 LWW852054:LWW852069 MGS852054:MGS852069 MQO852054:MQO852069 NAK852054:NAK852069 NKG852054:NKG852069 NUC852054:NUC852069 ODY852054:ODY852069 ONU852054:ONU852069 OXQ852054:OXQ852069 PHM852054:PHM852069 PRI852054:PRI852069 QBE852054:QBE852069 QLA852054:QLA852069 QUW852054:QUW852069 RES852054:RES852069 ROO852054:ROO852069 RYK852054:RYK852069 SIG852054:SIG852069 SSC852054:SSC852069 TBY852054:TBY852069 TLU852054:TLU852069 TVQ852054:TVQ852069 UFM852054:UFM852069 UPI852054:UPI852069 UZE852054:UZE852069 VJA852054:VJA852069 VSW852054:VSW852069 WCS852054:WCS852069 WMO852054:WMO852069 WWK852054:WWK852069 AC917590:AC917605 JY917590:JY917605 TU917590:TU917605 ADQ917590:ADQ917605 ANM917590:ANM917605 AXI917590:AXI917605 BHE917590:BHE917605 BRA917590:BRA917605 CAW917590:CAW917605 CKS917590:CKS917605 CUO917590:CUO917605 DEK917590:DEK917605 DOG917590:DOG917605 DYC917590:DYC917605 EHY917590:EHY917605 ERU917590:ERU917605 FBQ917590:FBQ917605 FLM917590:FLM917605 FVI917590:FVI917605 GFE917590:GFE917605 GPA917590:GPA917605 GYW917590:GYW917605 HIS917590:HIS917605 HSO917590:HSO917605 ICK917590:ICK917605 IMG917590:IMG917605 IWC917590:IWC917605 JFY917590:JFY917605 JPU917590:JPU917605 JZQ917590:JZQ917605 KJM917590:KJM917605 KTI917590:KTI917605 LDE917590:LDE917605 LNA917590:LNA917605 LWW917590:LWW917605 MGS917590:MGS917605 MQO917590:MQO917605 NAK917590:NAK917605 NKG917590:NKG917605 NUC917590:NUC917605 ODY917590:ODY917605 ONU917590:ONU917605 OXQ917590:OXQ917605 PHM917590:PHM917605 PRI917590:PRI917605 QBE917590:QBE917605 QLA917590:QLA917605 QUW917590:QUW917605 RES917590:RES917605 ROO917590:ROO917605 RYK917590:RYK917605 SIG917590:SIG917605 SSC917590:SSC917605 TBY917590:TBY917605 TLU917590:TLU917605 TVQ917590:TVQ917605 UFM917590:UFM917605 UPI917590:UPI917605 UZE917590:UZE917605 VJA917590:VJA917605 VSW917590:VSW917605 WCS917590:WCS917605 WMO917590:WMO917605 WWK917590:WWK917605 AC983126:AC983141 JY983126:JY983141 TU983126:TU983141 ADQ983126:ADQ983141 ANM983126:ANM983141 AXI983126:AXI983141 BHE983126:BHE983141 BRA983126:BRA983141 CAW983126:CAW983141 CKS983126:CKS983141 CUO983126:CUO983141 DEK983126:DEK983141 DOG983126:DOG983141 DYC983126:DYC983141 EHY983126:EHY983141 ERU983126:ERU983141 FBQ983126:FBQ983141 FLM983126:FLM983141 FVI983126:FVI983141 GFE983126:GFE983141 GPA983126:GPA983141 GYW983126:GYW983141 HIS983126:HIS983141 HSO983126:HSO983141 ICK983126:ICK983141 IMG983126:IMG983141 IWC983126:IWC983141 JFY983126:JFY983141 JPU983126:JPU983141 JZQ983126:JZQ983141 KJM983126:KJM983141 KTI983126:KTI983141 LDE983126:LDE983141 LNA983126:LNA983141 LWW983126:LWW983141 MGS983126:MGS983141 MQO983126:MQO983141 NAK983126:NAK983141 NKG983126:NKG983141 NUC983126:NUC983141 ODY983126:ODY983141 ONU983126:ONU983141 OXQ983126:OXQ983141 PHM983126:PHM983141 PRI983126:PRI983141 QBE983126:QBE983141 QLA983126:QLA983141 QUW983126:QUW983141 RES983126:RES983141 ROO983126:ROO983141 RYK983126:RYK983141 SIG983126:SIG983141 SSC983126:SSC983141 TBY983126:TBY983141 TLU983126:TLU983141 TVQ983126:TVQ983141 UFM983126:UFM983141 UPI983126:UPI983141 UZE983126:UZE983141 VJA983126:VJA983141 VSW983126:VSW983141 WCS983126:WCS983141 WMO983126:WMO983141 AC6 JY96:JY98 WWK96:WWK98 WMO96:WMO98 WCS96:WCS98 VSW96:VSW98 VJA96:VJA98 UZE96:UZE98 UPI96:UPI98 UFM96:UFM98 TVQ96:TVQ98 TLU96:TLU98 TBY96:TBY98 SSC96:SSC98 SIG96:SIG98 RYK96:RYK98 ROO96:ROO98 RES96:RES98 QUW96:QUW98 QLA96:QLA98 QBE96:QBE98 PRI96:PRI98 PHM96:PHM98 OXQ96:OXQ98 ONU96:ONU98 ODY96:ODY98 NUC96:NUC98 NKG96:NKG98 NAK96:NAK98 MQO96:MQO98 MGS96:MGS98 LWW96:LWW98 LNA96:LNA98 LDE96:LDE98 KTI96:KTI98 KJM96:KJM98 JZQ96:JZQ98 JPU96:JPU98 JFY96:JFY98 IWC96:IWC98 IMG96:IMG98 ICK96:ICK98 HSO96:HSO98 HIS96:HIS98 GYW96:GYW98 GPA96:GPA98 GFE96:GFE98 FVI96:FVI98 FLM96:FLM98 FBQ96:FBQ98 ERU96:ERU98 EHY96:EHY98 DYC96:DYC98 DOG96:DOG98 DEK96:DEK98 CUO96:CUO98 CKS96:CKS98 CAW96:CAW98 BRA96:BRA98 BHE96:BHE98 AXI96:AXI98 ANM96:ANM98 ADQ96:ADQ98 AC9:AC101 JY9:JY88 TU9:TU88 ADQ9:ADQ88 ANM9:ANM88 AXI9:AXI88 BHE9:BHE88 BRA9:BRA88 CAW9:CAW88 CKS9:CKS88 CUO9:CUO88 DEK9:DEK88 DOG9:DOG88 DYC9:DYC88 EHY9:EHY88 ERU9:ERU88 FBQ9:FBQ88 FLM9:FLM88 FVI9:FVI88 GFE9:GFE88 GPA9:GPA88 GYW9:GYW88 HIS9:HIS88 HSO9:HSO88 ICK9:ICK88 IMG9:IMG88 IWC9:IWC88 JFY9:JFY88 JPU9:JPU88 JZQ9:JZQ88 KJM9:KJM88 KTI9:KTI88 LDE9:LDE88 LNA9:LNA88 LWW9:LWW88 MGS9:MGS88 MQO9:MQO88 NAK9:NAK88 NKG9:NKG88 NUC9:NUC88 ODY9:ODY88 ONU9:ONU88 OXQ9:OXQ88 PHM9:PHM88 PRI9:PRI88 QBE9:QBE88 QLA9:QLA88 QUW9:QUW88 RES9:RES88 ROO9:ROO88 RYK9:RYK88 SIG9:SIG88 SSC9:SSC88 TBY9:TBY88 TLU9:TLU88 TVQ9:TVQ88 UFM9:UFM88 UPI9:UPI88 UZE9:UZE88 VJA9:VJA88 VSW9:VSW88 WCS9:WCS88 WMO9:WMO88 WWK9:WWK88">
      <formula1>$AC$6:$AC$8</formula1>
    </dataValidation>
    <dataValidation type="list" allowBlank="1" showInputMessage="1" showErrorMessage="1" sqref="AE103:AE65637 KA103:KA65637 TW103:TW65637 ADS103:ADS65637 ANO103:ANO65637 AXK103:AXK65637 BHG103:BHG65637 BRC103:BRC65637 CAY103:CAY65637 CKU103:CKU65637 CUQ103:CUQ65637 DEM103:DEM65637 DOI103:DOI65637 DYE103:DYE65637 EIA103:EIA65637 ERW103:ERW65637 FBS103:FBS65637 FLO103:FLO65637 FVK103:FVK65637 GFG103:GFG65637 GPC103:GPC65637 GYY103:GYY65637 HIU103:HIU65637 HSQ103:HSQ65637 ICM103:ICM65637 IMI103:IMI65637 IWE103:IWE65637 JGA103:JGA65637 JPW103:JPW65637 JZS103:JZS65637 KJO103:KJO65637 KTK103:KTK65637 LDG103:LDG65637 LNC103:LNC65637 LWY103:LWY65637 MGU103:MGU65637 MQQ103:MQQ65637 NAM103:NAM65637 NKI103:NKI65637 NUE103:NUE65637 OEA103:OEA65637 ONW103:ONW65637 OXS103:OXS65637 PHO103:PHO65637 PRK103:PRK65637 QBG103:QBG65637 QLC103:QLC65637 QUY103:QUY65637 REU103:REU65637 ROQ103:ROQ65637 RYM103:RYM65637 SII103:SII65637 SSE103:SSE65637 TCA103:TCA65637 TLW103:TLW65637 TVS103:TVS65637 UFO103:UFO65637 UPK103:UPK65637 UZG103:UZG65637 VJC103:VJC65637 VSY103:VSY65637 WCU103:WCU65637 WMQ103:WMQ65637 WWM103:WWM65637 AE65639:AE131173 KA65639:KA131173 TW65639:TW131173 ADS65639:ADS131173 ANO65639:ANO131173 AXK65639:AXK131173 BHG65639:BHG131173 BRC65639:BRC131173 CAY65639:CAY131173 CKU65639:CKU131173 CUQ65639:CUQ131173 DEM65639:DEM131173 DOI65639:DOI131173 DYE65639:DYE131173 EIA65639:EIA131173 ERW65639:ERW131173 FBS65639:FBS131173 FLO65639:FLO131173 FVK65639:FVK131173 GFG65639:GFG131173 GPC65639:GPC131173 GYY65639:GYY131173 HIU65639:HIU131173 HSQ65639:HSQ131173 ICM65639:ICM131173 IMI65639:IMI131173 IWE65639:IWE131173 JGA65639:JGA131173 JPW65639:JPW131173 JZS65639:JZS131173 KJO65639:KJO131173 KTK65639:KTK131173 LDG65639:LDG131173 LNC65639:LNC131173 LWY65639:LWY131173 MGU65639:MGU131173 MQQ65639:MQQ131173 NAM65639:NAM131173 NKI65639:NKI131173 NUE65639:NUE131173 OEA65639:OEA131173 ONW65639:ONW131173 OXS65639:OXS131173 PHO65639:PHO131173 PRK65639:PRK131173 QBG65639:QBG131173 QLC65639:QLC131173 QUY65639:QUY131173 REU65639:REU131173 ROQ65639:ROQ131173 RYM65639:RYM131173 SII65639:SII131173 SSE65639:SSE131173 TCA65639:TCA131173 TLW65639:TLW131173 TVS65639:TVS131173 UFO65639:UFO131173 UPK65639:UPK131173 UZG65639:UZG131173 VJC65639:VJC131173 VSY65639:VSY131173 WCU65639:WCU131173 WMQ65639:WMQ131173 WWM65639:WWM131173 AE131175:AE196709 KA131175:KA196709 TW131175:TW196709 ADS131175:ADS196709 ANO131175:ANO196709 AXK131175:AXK196709 BHG131175:BHG196709 BRC131175:BRC196709 CAY131175:CAY196709 CKU131175:CKU196709 CUQ131175:CUQ196709 DEM131175:DEM196709 DOI131175:DOI196709 DYE131175:DYE196709 EIA131175:EIA196709 ERW131175:ERW196709 FBS131175:FBS196709 FLO131175:FLO196709 FVK131175:FVK196709 GFG131175:GFG196709 GPC131175:GPC196709 GYY131175:GYY196709 HIU131175:HIU196709 HSQ131175:HSQ196709 ICM131175:ICM196709 IMI131175:IMI196709 IWE131175:IWE196709 JGA131175:JGA196709 JPW131175:JPW196709 JZS131175:JZS196709 KJO131175:KJO196709 KTK131175:KTK196709 LDG131175:LDG196709 LNC131175:LNC196709 LWY131175:LWY196709 MGU131175:MGU196709 MQQ131175:MQQ196709 NAM131175:NAM196709 NKI131175:NKI196709 NUE131175:NUE196709 OEA131175:OEA196709 ONW131175:ONW196709 OXS131175:OXS196709 PHO131175:PHO196709 PRK131175:PRK196709 QBG131175:QBG196709 QLC131175:QLC196709 QUY131175:QUY196709 REU131175:REU196709 ROQ131175:ROQ196709 RYM131175:RYM196709 SII131175:SII196709 SSE131175:SSE196709 TCA131175:TCA196709 TLW131175:TLW196709 TVS131175:TVS196709 UFO131175:UFO196709 UPK131175:UPK196709 UZG131175:UZG196709 VJC131175:VJC196709 VSY131175:VSY196709 WCU131175:WCU196709 WMQ131175:WMQ196709 WWM131175:WWM196709 AE196711:AE262245 KA196711:KA262245 TW196711:TW262245 ADS196711:ADS262245 ANO196711:ANO262245 AXK196711:AXK262245 BHG196711:BHG262245 BRC196711:BRC262245 CAY196711:CAY262245 CKU196711:CKU262245 CUQ196711:CUQ262245 DEM196711:DEM262245 DOI196711:DOI262245 DYE196711:DYE262245 EIA196711:EIA262245 ERW196711:ERW262245 FBS196711:FBS262245 FLO196711:FLO262245 FVK196711:FVK262245 GFG196711:GFG262245 GPC196711:GPC262245 GYY196711:GYY262245 HIU196711:HIU262245 HSQ196711:HSQ262245 ICM196711:ICM262245 IMI196711:IMI262245 IWE196711:IWE262245 JGA196711:JGA262245 JPW196711:JPW262245 JZS196711:JZS262245 KJO196711:KJO262245 KTK196711:KTK262245 LDG196711:LDG262245 LNC196711:LNC262245 LWY196711:LWY262245 MGU196711:MGU262245 MQQ196711:MQQ262245 NAM196711:NAM262245 NKI196711:NKI262245 NUE196711:NUE262245 OEA196711:OEA262245 ONW196711:ONW262245 OXS196711:OXS262245 PHO196711:PHO262245 PRK196711:PRK262245 QBG196711:QBG262245 QLC196711:QLC262245 QUY196711:QUY262245 REU196711:REU262245 ROQ196711:ROQ262245 RYM196711:RYM262245 SII196711:SII262245 SSE196711:SSE262245 TCA196711:TCA262245 TLW196711:TLW262245 TVS196711:TVS262245 UFO196711:UFO262245 UPK196711:UPK262245 UZG196711:UZG262245 VJC196711:VJC262245 VSY196711:VSY262245 WCU196711:WCU262245 WMQ196711:WMQ262245 WWM196711:WWM262245 AE262247:AE327781 KA262247:KA327781 TW262247:TW327781 ADS262247:ADS327781 ANO262247:ANO327781 AXK262247:AXK327781 BHG262247:BHG327781 BRC262247:BRC327781 CAY262247:CAY327781 CKU262247:CKU327781 CUQ262247:CUQ327781 DEM262247:DEM327781 DOI262247:DOI327781 DYE262247:DYE327781 EIA262247:EIA327781 ERW262247:ERW327781 FBS262247:FBS327781 FLO262247:FLO327781 FVK262247:FVK327781 GFG262247:GFG327781 GPC262247:GPC327781 GYY262247:GYY327781 HIU262247:HIU327781 HSQ262247:HSQ327781 ICM262247:ICM327781 IMI262247:IMI327781 IWE262247:IWE327781 JGA262247:JGA327781 JPW262247:JPW327781 JZS262247:JZS327781 KJO262247:KJO327781 KTK262247:KTK327781 LDG262247:LDG327781 LNC262247:LNC327781 LWY262247:LWY327781 MGU262247:MGU327781 MQQ262247:MQQ327781 NAM262247:NAM327781 NKI262247:NKI327781 NUE262247:NUE327781 OEA262247:OEA327781 ONW262247:ONW327781 OXS262247:OXS327781 PHO262247:PHO327781 PRK262247:PRK327781 QBG262247:QBG327781 QLC262247:QLC327781 QUY262247:QUY327781 REU262247:REU327781 ROQ262247:ROQ327781 RYM262247:RYM327781 SII262247:SII327781 SSE262247:SSE327781 TCA262247:TCA327781 TLW262247:TLW327781 TVS262247:TVS327781 UFO262247:UFO327781 UPK262247:UPK327781 UZG262247:UZG327781 VJC262247:VJC327781 VSY262247:VSY327781 WCU262247:WCU327781 WMQ262247:WMQ327781 WWM262247:WWM327781 AE327783:AE393317 KA327783:KA393317 TW327783:TW393317 ADS327783:ADS393317 ANO327783:ANO393317 AXK327783:AXK393317 BHG327783:BHG393317 BRC327783:BRC393317 CAY327783:CAY393317 CKU327783:CKU393317 CUQ327783:CUQ393317 DEM327783:DEM393317 DOI327783:DOI393317 DYE327783:DYE393317 EIA327783:EIA393317 ERW327783:ERW393317 FBS327783:FBS393317 FLO327783:FLO393317 FVK327783:FVK393317 GFG327783:GFG393317 GPC327783:GPC393317 GYY327783:GYY393317 HIU327783:HIU393317 HSQ327783:HSQ393317 ICM327783:ICM393317 IMI327783:IMI393317 IWE327783:IWE393317 JGA327783:JGA393317 JPW327783:JPW393317 JZS327783:JZS393317 KJO327783:KJO393317 KTK327783:KTK393317 LDG327783:LDG393317 LNC327783:LNC393317 LWY327783:LWY393317 MGU327783:MGU393317 MQQ327783:MQQ393317 NAM327783:NAM393317 NKI327783:NKI393317 NUE327783:NUE393317 OEA327783:OEA393317 ONW327783:ONW393317 OXS327783:OXS393317 PHO327783:PHO393317 PRK327783:PRK393317 QBG327783:QBG393317 QLC327783:QLC393317 QUY327783:QUY393317 REU327783:REU393317 ROQ327783:ROQ393317 RYM327783:RYM393317 SII327783:SII393317 SSE327783:SSE393317 TCA327783:TCA393317 TLW327783:TLW393317 TVS327783:TVS393317 UFO327783:UFO393317 UPK327783:UPK393317 UZG327783:UZG393317 VJC327783:VJC393317 VSY327783:VSY393317 WCU327783:WCU393317 WMQ327783:WMQ393317 WWM327783:WWM393317 AE393319:AE458853 KA393319:KA458853 TW393319:TW458853 ADS393319:ADS458853 ANO393319:ANO458853 AXK393319:AXK458853 BHG393319:BHG458853 BRC393319:BRC458853 CAY393319:CAY458853 CKU393319:CKU458853 CUQ393319:CUQ458853 DEM393319:DEM458853 DOI393319:DOI458853 DYE393319:DYE458853 EIA393319:EIA458853 ERW393319:ERW458853 FBS393319:FBS458853 FLO393319:FLO458853 FVK393319:FVK458853 GFG393319:GFG458853 GPC393319:GPC458853 GYY393319:GYY458853 HIU393319:HIU458853 HSQ393319:HSQ458853 ICM393319:ICM458853 IMI393319:IMI458853 IWE393319:IWE458853 JGA393319:JGA458853 JPW393319:JPW458853 JZS393319:JZS458853 KJO393319:KJO458853 KTK393319:KTK458853 LDG393319:LDG458853 LNC393319:LNC458853 LWY393319:LWY458853 MGU393319:MGU458853 MQQ393319:MQQ458853 NAM393319:NAM458853 NKI393319:NKI458853 NUE393319:NUE458853 OEA393319:OEA458853 ONW393319:ONW458853 OXS393319:OXS458853 PHO393319:PHO458853 PRK393319:PRK458853 QBG393319:QBG458853 QLC393319:QLC458853 QUY393319:QUY458853 REU393319:REU458853 ROQ393319:ROQ458853 RYM393319:RYM458853 SII393319:SII458853 SSE393319:SSE458853 TCA393319:TCA458853 TLW393319:TLW458853 TVS393319:TVS458853 UFO393319:UFO458853 UPK393319:UPK458853 UZG393319:UZG458853 VJC393319:VJC458853 VSY393319:VSY458853 WCU393319:WCU458853 WMQ393319:WMQ458853 WWM393319:WWM458853 AE458855:AE524389 KA458855:KA524389 TW458855:TW524389 ADS458855:ADS524389 ANO458855:ANO524389 AXK458855:AXK524389 BHG458855:BHG524389 BRC458855:BRC524389 CAY458855:CAY524389 CKU458855:CKU524389 CUQ458855:CUQ524389 DEM458855:DEM524389 DOI458855:DOI524389 DYE458855:DYE524389 EIA458855:EIA524389 ERW458855:ERW524389 FBS458855:FBS524389 FLO458855:FLO524389 FVK458855:FVK524389 GFG458855:GFG524389 GPC458855:GPC524389 GYY458855:GYY524389 HIU458855:HIU524389 HSQ458855:HSQ524389 ICM458855:ICM524389 IMI458855:IMI524389 IWE458855:IWE524389 JGA458855:JGA524389 JPW458855:JPW524389 JZS458855:JZS524389 KJO458855:KJO524389 KTK458855:KTK524389 LDG458855:LDG524389 LNC458855:LNC524389 LWY458855:LWY524389 MGU458855:MGU524389 MQQ458855:MQQ524389 NAM458855:NAM524389 NKI458855:NKI524389 NUE458855:NUE524389 OEA458855:OEA524389 ONW458855:ONW524389 OXS458855:OXS524389 PHO458855:PHO524389 PRK458855:PRK524389 QBG458855:QBG524389 QLC458855:QLC524389 QUY458855:QUY524389 REU458855:REU524389 ROQ458855:ROQ524389 RYM458855:RYM524389 SII458855:SII524389 SSE458855:SSE524389 TCA458855:TCA524389 TLW458855:TLW524389 TVS458855:TVS524389 UFO458855:UFO524389 UPK458855:UPK524389 UZG458855:UZG524389 VJC458855:VJC524389 VSY458855:VSY524389 WCU458855:WCU524389 WMQ458855:WMQ524389 WWM458855:WWM524389 AE524391:AE589925 KA524391:KA589925 TW524391:TW589925 ADS524391:ADS589925 ANO524391:ANO589925 AXK524391:AXK589925 BHG524391:BHG589925 BRC524391:BRC589925 CAY524391:CAY589925 CKU524391:CKU589925 CUQ524391:CUQ589925 DEM524391:DEM589925 DOI524391:DOI589925 DYE524391:DYE589925 EIA524391:EIA589925 ERW524391:ERW589925 FBS524391:FBS589925 FLO524391:FLO589925 FVK524391:FVK589925 GFG524391:GFG589925 GPC524391:GPC589925 GYY524391:GYY589925 HIU524391:HIU589925 HSQ524391:HSQ589925 ICM524391:ICM589925 IMI524391:IMI589925 IWE524391:IWE589925 JGA524391:JGA589925 JPW524391:JPW589925 JZS524391:JZS589925 KJO524391:KJO589925 KTK524391:KTK589925 LDG524391:LDG589925 LNC524391:LNC589925 LWY524391:LWY589925 MGU524391:MGU589925 MQQ524391:MQQ589925 NAM524391:NAM589925 NKI524391:NKI589925 NUE524391:NUE589925 OEA524391:OEA589925 ONW524391:ONW589925 OXS524391:OXS589925 PHO524391:PHO589925 PRK524391:PRK589925 QBG524391:QBG589925 QLC524391:QLC589925 QUY524391:QUY589925 REU524391:REU589925 ROQ524391:ROQ589925 RYM524391:RYM589925 SII524391:SII589925 SSE524391:SSE589925 TCA524391:TCA589925 TLW524391:TLW589925 TVS524391:TVS589925 UFO524391:UFO589925 UPK524391:UPK589925 UZG524391:UZG589925 VJC524391:VJC589925 VSY524391:VSY589925 WCU524391:WCU589925 WMQ524391:WMQ589925 WWM524391:WWM589925 AE589927:AE655461 KA589927:KA655461 TW589927:TW655461 ADS589927:ADS655461 ANO589927:ANO655461 AXK589927:AXK655461 BHG589927:BHG655461 BRC589927:BRC655461 CAY589927:CAY655461 CKU589927:CKU655461 CUQ589927:CUQ655461 DEM589927:DEM655461 DOI589927:DOI655461 DYE589927:DYE655461 EIA589927:EIA655461 ERW589927:ERW655461 FBS589927:FBS655461 FLO589927:FLO655461 FVK589927:FVK655461 GFG589927:GFG655461 GPC589927:GPC655461 GYY589927:GYY655461 HIU589927:HIU655461 HSQ589927:HSQ655461 ICM589927:ICM655461 IMI589927:IMI655461 IWE589927:IWE655461 JGA589927:JGA655461 JPW589927:JPW655461 JZS589927:JZS655461 KJO589927:KJO655461 KTK589927:KTK655461 LDG589927:LDG655461 LNC589927:LNC655461 LWY589927:LWY655461 MGU589927:MGU655461 MQQ589927:MQQ655461 NAM589927:NAM655461 NKI589927:NKI655461 NUE589927:NUE655461 OEA589927:OEA655461 ONW589927:ONW655461 OXS589927:OXS655461 PHO589927:PHO655461 PRK589927:PRK655461 QBG589927:QBG655461 QLC589927:QLC655461 QUY589927:QUY655461 REU589927:REU655461 ROQ589927:ROQ655461 RYM589927:RYM655461 SII589927:SII655461 SSE589927:SSE655461 TCA589927:TCA655461 TLW589927:TLW655461 TVS589927:TVS655461 UFO589927:UFO655461 UPK589927:UPK655461 UZG589927:UZG655461 VJC589927:VJC655461 VSY589927:VSY655461 WCU589927:WCU655461 WMQ589927:WMQ655461 WWM589927:WWM655461 AE655463:AE720997 KA655463:KA720997 TW655463:TW720997 ADS655463:ADS720997 ANO655463:ANO720997 AXK655463:AXK720997 BHG655463:BHG720997 BRC655463:BRC720997 CAY655463:CAY720997 CKU655463:CKU720997 CUQ655463:CUQ720997 DEM655463:DEM720997 DOI655463:DOI720997 DYE655463:DYE720997 EIA655463:EIA720997 ERW655463:ERW720997 FBS655463:FBS720997 FLO655463:FLO720997 FVK655463:FVK720997 GFG655463:GFG720997 GPC655463:GPC720997 GYY655463:GYY720997 HIU655463:HIU720997 HSQ655463:HSQ720997 ICM655463:ICM720997 IMI655463:IMI720997 IWE655463:IWE720997 JGA655463:JGA720997 JPW655463:JPW720997 JZS655463:JZS720997 KJO655463:KJO720997 KTK655463:KTK720997 LDG655463:LDG720997 LNC655463:LNC720997 LWY655463:LWY720997 MGU655463:MGU720997 MQQ655463:MQQ720997 NAM655463:NAM720997 NKI655463:NKI720997 NUE655463:NUE720997 OEA655463:OEA720997 ONW655463:ONW720997 OXS655463:OXS720997 PHO655463:PHO720997 PRK655463:PRK720997 QBG655463:QBG720997 QLC655463:QLC720997 QUY655463:QUY720997 REU655463:REU720997 ROQ655463:ROQ720997 RYM655463:RYM720997 SII655463:SII720997 SSE655463:SSE720997 TCA655463:TCA720997 TLW655463:TLW720997 TVS655463:TVS720997 UFO655463:UFO720997 UPK655463:UPK720997 UZG655463:UZG720997 VJC655463:VJC720997 VSY655463:VSY720997 WCU655463:WCU720997 WMQ655463:WMQ720997 WWM655463:WWM720997 AE720999:AE786533 KA720999:KA786533 TW720999:TW786533 ADS720999:ADS786533 ANO720999:ANO786533 AXK720999:AXK786533 BHG720999:BHG786533 BRC720999:BRC786533 CAY720999:CAY786533 CKU720999:CKU786533 CUQ720999:CUQ786533 DEM720999:DEM786533 DOI720999:DOI786533 DYE720999:DYE786533 EIA720999:EIA786533 ERW720999:ERW786533 FBS720999:FBS786533 FLO720999:FLO786533 FVK720999:FVK786533 GFG720999:GFG786533 GPC720999:GPC786533 GYY720999:GYY786533 HIU720999:HIU786533 HSQ720999:HSQ786533 ICM720999:ICM786533 IMI720999:IMI786533 IWE720999:IWE786533 JGA720999:JGA786533 JPW720999:JPW786533 JZS720999:JZS786533 KJO720999:KJO786533 KTK720999:KTK786533 LDG720999:LDG786533 LNC720999:LNC786533 LWY720999:LWY786533 MGU720999:MGU786533 MQQ720999:MQQ786533 NAM720999:NAM786533 NKI720999:NKI786533 NUE720999:NUE786533 OEA720999:OEA786533 ONW720999:ONW786533 OXS720999:OXS786533 PHO720999:PHO786533 PRK720999:PRK786533 QBG720999:QBG786533 QLC720999:QLC786533 QUY720999:QUY786533 REU720999:REU786533 ROQ720999:ROQ786533 RYM720999:RYM786533 SII720999:SII786533 SSE720999:SSE786533 TCA720999:TCA786533 TLW720999:TLW786533 TVS720999:TVS786533 UFO720999:UFO786533 UPK720999:UPK786533 UZG720999:UZG786533 VJC720999:VJC786533 VSY720999:VSY786533 WCU720999:WCU786533 WMQ720999:WMQ786533 WWM720999:WWM786533 AE786535:AE852069 KA786535:KA852069 TW786535:TW852069 ADS786535:ADS852069 ANO786535:ANO852069 AXK786535:AXK852069 BHG786535:BHG852069 BRC786535:BRC852069 CAY786535:CAY852069 CKU786535:CKU852069 CUQ786535:CUQ852069 DEM786535:DEM852069 DOI786535:DOI852069 DYE786535:DYE852069 EIA786535:EIA852069 ERW786535:ERW852069 FBS786535:FBS852069 FLO786535:FLO852069 FVK786535:FVK852069 GFG786535:GFG852069 GPC786535:GPC852069 GYY786535:GYY852069 HIU786535:HIU852069 HSQ786535:HSQ852069 ICM786535:ICM852069 IMI786535:IMI852069 IWE786535:IWE852069 JGA786535:JGA852069 JPW786535:JPW852069 JZS786535:JZS852069 KJO786535:KJO852069 KTK786535:KTK852069 LDG786535:LDG852069 LNC786535:LNC852069 LWY786535:LWY852069 MGU786535:MGU852069 MQQ786535:MQQ852069 NAM786535:NAM852069 NKI786535:NKI852069 NUE786535:NUE852069 OEA786535:OEA852069 ONW786535:ONW852069 OXS786535:OXS852069 PHO786535:PHO852069 PRK786535:PRK852069 QBG786535:QBG852069 QLC786535:QLC852069 QUY786535:QUY852069 REU786535:REU852069 ROQ786535:ROQ852069 RYM786535:RYM852069 SII786535:SII852069 SSE786535:SSE852069 TCA786535:TCA852069 TLW786535:TLW852069 TVS786535:TVS852069 UFO786535:UFO852069 UPK786535:UPK852069 UZG786535:UZG852069 VJC786535:VJC852069 VSY786535:VSY852069 WCU786535:WCU852069 WMQ786535:WMQ852069 WWM786535:WWM852069 AE852071:AE917605 KA852071:KA917605 TW852071:TW917605 ADS852071:ADS917605 ANO852071:ANO917605 AXK852071:AXK917605 BHG852071:BHG917605 BRC852071:BRC917605 CAY852071:CAY917605 CKU852071:CKU917605 CUQ852071:CUQ917605 DEM852071:DEM917605 DOI852071:DOI917605 DYE852071:DYE917605 EIA852071:EIA917605 ERW852071:ERW917605 FBS852071:FBS917605 FLO852071:FLO917605 FVK852071:FVK917605 GFG852071:GFG917605 GPC852071:GPC917605 GYY852071:GYY917605 HIU852071:HIU917605 HSQ852071:HSQ917605 ICM852071:ICM917605 IMI852071:IMI917605 IWE852071:IWE917605 JGA852071:JGA917605 JPW852071:JPW917605 JZS852071:JZS917605 KJO852071:KJO917605 KTK852071:KTK917605 LDG852071:LDG917605 LNC852071:LNC917605 LWY852071:LWY917605 MGU852071:MGU917605 MQQ852071:MQQ917605 NAM852071:NAM917605 NKI852071:NKI917605 NUE852071:NUE917605 OEA852071:OEA917605 ONW852071:ONW917605 OXS852071:OXS917605 PHO852071:PHO917605 PRK852071:PRK917605 QBG852071:QBG917605 QLC852071:QLC917605 QUY852071:QUY917605 REU852071:REU917605 ROQ852071:ROQ917605 RYM852071:RYM917605 SII852071:SII917605 SSE852071:SSE917605 TCA852071:TCA917605 TLW852071:TLW917605 TVS852071:TVS917605 UFO852071:UFO917605 UPK852071:UPK917605 UZG852071:UZG917605 VJC852071:VJC917605 VSY852071:VSY917605 WCU852071:WCU917605 WMQ852071:WMQ917605 WWM852071:WWM917605 AE917607:AE983141 KA917607:KA983141 TW917607:TW983141 ADS917607:ADS983141 ANO917607:ANO983141 AXK917607:AXK983141 BHG917607:BHG983141 BRC917607:BRC983141 CAY917607:CAY983141 CKU917607:CKU983141 CUQ917607:CUQ983141 DEM917607:DEM983141 DOI917607:DOI983141 DYE917607:DYE983141 EIA917607:EIA983141 ERW917607:ERW983141 FBS917607:FBS983141 FLO917607:FLO983141 FVK917607:FVK983141 GFG917607:GFG983141 GPC917607:GPC983141 GYY917607:GYY983141 HIU917607:HIU983141 HSQ917607:HSQ983141 ICM917607:ICM983141 IMI917607:IMI983141 IWE917607:IWE983141 JGA917607:JGA983141 JPW917607:JPW983141 JZS917607:JZS983141 KJO917607:KJO983141 KTK917607:KTK983141 LDG917607:LDG983141 LNC917607:LNC983141 LWY917607:LWY983141 MGU917607:MGU983141 MQQ917607:MQQ983141 NAM917607:NAM983141 NKI917607:NKI983141 NUE917607:NUE983141 OEA917607:OEA983141 ONW917607:ONW983141 OXS917607:OXS983141 PHO917607:PHO983141 PRK917607:PRK983141 QBG917607:QBG983141 QLC917607:QLC983141 QUY917607:QUY983141 REU917607:REU983141 ROQ917607:ROQ983141 RYM917607:RYM983141 SII917607:SII983141 SSE917607:SSE983141 TCA917607:TCA983141 TLW917607:TLW983141 TVS917607:TVS983141 UFO917607:UFO983141 UPK917607:UPK983141 UZG917607:UZG983141 VJC917607:VJC983141 VSY917607:VSY983141 WCU917607:WCU983141 WMQ917607:WMQ983141 WWM917607:WWM983141 AE983143:AE1048576 KA983143:KA1048576 TW983143:TW1048576 ADS983143:ADS1048576 ANO983143:ANO1048576 AXK983143:AXK1048576 BHG983143:BHG1048576 BRC983143:BRC1048576 CAY983143:CAY1048576 CKU983143:CKU1048576 CUQ983143:CUQ1048576 DEM983143:DEM1048576 DOI983143:DOI1048576 DYE983143:DYE1048576 EIA983143:EIA1048576 ERW983143:ERW1048576 FBS983143:FBS1048576 FLO983143:FLO1048576 FVK983143:FVK1048576 GFG983143:GFG1048576 GPC983143:GPC1048576 GYY983143:GYY1048576 HIU983143:HIU1048576 HSQ983143:HSQ1048576 ICM983143:ICM1048576 IMI983143:IMI1048576 IWE983143:IWE1048576 JGA983143:JGA1048576 JPW983143:JPW1048576 JZS983143:JZS1048576 KJO983143:KJO1048576 KTK983143:KTK1048576 LDG983143:LDG1048576 LNC983143:LNC1048576 LWY983143:LWY1048576 MGU983143:MGU1048576 MQQ983143:MQQ1048576 NAM983143:NAM1048576 NKI983143:NKI1048576 NUE983143:NUE1048576 OEA983143:OEA1048576 ONW983143:ONW1048576 OXS983143:OXS1048576 PHO983143:PHO1048576 PRK983143:PRK1048576 QBG983143:QBG1048576 QLC983143:QLC1048576 QUY983143:QUY1048576 REU983143:REU1048576 ROQ983143:ROQ1048576 RYM983143:RYM1048576 SII983143:SII1048576 SSE983143:SSE1048576 TCA983143:TCA1048576 TLW983143:TLW1048576 TVS983143:TVS1048576 UFO983143:UFO1048576 UPK983143:UPK1048576 UZG983143:UZG1048576 VJC983143:VJC1048576 VSY983143:VSY1048576 WCU983143:WCU1048576 WMQ983143:WMQ1048576 WWM983143:WWM1048576 KA101 TW101 ADS101 ANO101 AXK101 BHG101 BRC101 CAY101 CKU101 CUQ101 DEM101 DOI101 DYE101 EIA101 ERW101 FBS101 FLO101 FVK101 GFG101 GPC101 GYY101 HIU101 HSQ101 ICM101 IMI101 IWE101 JGA101 JPW101 JZS101 KJO101 KTK101 LDG101 LNC101 LWY101 MGU101 MQQ101 NAM101 NKI101 NUE101 OEA101 ONW101 OXS101 PHO101 PRK101 QBG101 QLC101 QUY101 REU101 ROQ101 RYM101 SII101 SSE101 TCA101 TLW101 TVS101 UFO101 UPK101 UZG101 VJC101 VSY101 WCU101 WMQ101 WWM101 TW96:TW98 KA96:KA98 WWM96:WWM98 WMQ96:WMQ98 WCU96:WCU98 VSY96:VSY98 VJC96:VJC98 UZG96:UZG98 UPK96:UPK98 UFO96:UFO98 TVS96:TVS98 TLW96:TLW98 TCA96:TCA98 SSE96:SSE98 SII96:SII98 RYM96:RYM98 ROQ96:ROQ98 REU96:REU98 QUY96:QUY98 QLC96:QLC98 QBG96:QBG98 PRK96:PRK98 PHO96:PHO98 OXS96:OXS98 ONW96:ONW98 OEA96:OEA98 NUE96:NUE98 NKI96:NKI98 NAM96:NAM98 MQQ96:MQQ98 MGU96:MGU98 LWY96:LWY98 LNC96:LNC98 LDG96:LDG98 KTK96:KTK98 KJO96:KJO98 JZS96:JZS98 JPW96:JPW98 JGA96:JGA98 IWE96:IWE98 IMI96:IMI98 ICM96:ICM98 HSQ96:HSQ98 HIU96:HIU98 GYY96:GYY98 GPC96:GPC98 GFG96:GFG98 FVK96:FVK98 FLO96:FLO98 FBS96:FBS98 ERW96:ERW98 EIA96:EIA98 DYE96:DYE98 DOI96:DOI98 DEM96:DEM98 CUQ96:CUQ98 CKU96:CKU98 CAY96:CAY98 BRC96:BRC98 BHG96:BHG98 AXK96:AXK98 ANO96:ANO98 ADS96:ADS98 AE1:AE9 AE16:AE21 AE24:AE25 AE27:AE101 WWM1:WWM88 KA1:KA88 TW1:TW88 ADS1:ADS88 ANO1:ANO88 AXK1:AXK88 BHG1:BHG88 BRC1:BRC88 CAY1:CAY88 CKU1:CKU88 CUQ1:CUQ88 DEM1:DEM88 DOI1:DOI88 DYE1:DYE88 EIA1:EIA88 ERW1:ERW88 FBS1:FBS88 FLO1:FLO88 FVK1:FVK88 GFG1:GFG88 GPC1:GPC88 GYY1:GYY88 HIU1:HIU88 HSQ1:HSQ88 ICM1:ICM88 IMI1:IMI88 IWE1:IWE88 JGA1:JGA88 JPW1:JPW88 JZS1:JZS88 KJO1:KJO88 KTK1:KTK88 LDG1:LDG88 LNC1:LNC88 LWY1:LWY88 MGU1:MGU88 MQQ1:MQQ88 NAM1:NAM88 NKI1:NKI88 NUE1:NUE88 OEA1:OEA88 ONW1:ONW88 OXS1:OXS88 PHO1:PHO88 PRK1:PRK88 QBG1:QBG88 QLC1:QLC88 QUY1:QUY88 REU1:REU88 ROQ1:ROQ88 RYM1:RYM88 SII1:SII88 SSE1:SSE88 TCA1:TCA88 TLW1:TLW88 TVS1:TVS88 UFO1:UFO88 UPK1:UPK88 UZG1:UZG88 VJC1:VJC88 VSY1:VSY88 WCU1:WCU88 WMQ1:WMQ88">
      <formula1>$AE$5:$AE$8</formula1>
    </dataValidation>
    <dataValidation type="list" allowBlank="1" showInputMessage="1" showErrorMessage="1" sqref="AD103:AD65616 JZ103:JZ65616 TV103:TV65616 ADR103:ADR65616 ANN103:ANN65616 AXJ103:AXJ65616 BHF103:BHF65616 BRB103:BRB65616 CAX103:CAX65616 CKT103:CKT65616 CUP103:CUP65616 DEL103:DEL65616 DOH103:DOH65616 DYD103:DYD65616 EHZ103:EHZ65616 ERV103:ERV65616 FBR103:FBR65616 FLN103:FLN65616 FVJ103:FVJ65616 GFF103:GFF65616 GPB103:GPB65616 GYX103:GYX65616 HIT103:HIT65616 HSP103:HSP65616 ICL103:ICL65616 IMH103:IMH65616 IWD103:IWD65616 JFZ103:JFZ65616 JPV103:JPV65616 JZR103:JZR65616 KJN103:KJN65616 KTJ103:KTJ65616 LDF103:LDF65616 LNB103:LNB65616 LWX103:LWX65616 MGT103:MGT65616 MQP103:MQP65616 NAL103:NAL65616 NKH103:NKH65616 NUD103:NUD65616 ODZ103:ODZ65616 ONV103:ONV65616 OXR103:OXR65616 PHN103:PHN65616 PRJ103:PRJ65616 QBF103:QBF65616 QLB103:QLB65616 QUX103:QUX65616 RET103:RET65616 ROP103:ROP65616 RYL103:RYL65616 SIH103:SIH65616 SSD103:SSD65616 TBZ103:TBZ65616 TLV103:TLV65616 TVR103:TVR65616 UFN103:UFN65616 UPJ103:UPJ65616 UZF103:UZF65616 VJB103:VJB65616 VSX103:VSX65616 WCT103:WCT65616 WMP103:WMP65616 WWL103:WWL65616 AD65639:AD131152 JZ65639:JZ131152 TV65639:TV131152 ADR65639:ADR131152 ANN65639:ANN131152 AXJ65639:AXJ131152 BHF65639:BHF131152 BRB65639:BRB131152 CAX65639:CAX131152 CKT65639:CKT131152 CUP65639:CUP131152 DEL65639:DEL131152 DOH65639:DOH131152 DYD65639:DYD131152 EHZ65639:EHZ131152 ERV65639:ERV131152 FBR65639:FBR131152 FLN65639:FLN131152 FVJ65639:FVJ131152 GFF65639:GFF131152 GPB65639:GPB131152 GYX65639:GYX131152 HIT65639:HIT131152 HSP65639:HSP131152 ICL65639:ICL131152 IMH65639:IMH131152 IWD65639:IWD131152 JFZ65639:JFZ131152 JPV65639:JPV131152 JZR65639:JZR131152 KJN65639:KJN131152 KTJ65639:KTJ131152 LDF65639:LDF131152 LNB65639:LNB131152 LWX65639:LWX131152 MGT65639:MGT131152 MQP65639:MQP131152 NAL65639:NAL131152 NKH65639:NKH131152 NUD65639:NUD131152 ODZ65639:ODZ131152 ONV65639:ONV131152 OXR65639:OXR131152 PHN65639:PHN131152 PRJ65639:PRJ131152 QBF65639:QBF131152 QLB65639:QLB131152 QUX65639:QUX131152 RET65639:RET131152 ROP65639:ROP131152 RYL65639:RYL131152 SIH65639:SIH131152 SSD65639:SSD131152 TBZ65639:TBZ131152 TLV65639:TLV131152 TVR65639:TVR131152 UFN65639:UFN131152 UPJ65639:UPJ131152 UZF65639:UZF131152 VJB65639:VJB131152 VSX65639:VSX131152 WCT65639:WCT131152 WMP65639:WMP131152 WWL65639:WWL131152 AD131175:AD196688 JZ131175:JZ196688 TV131175:TV196688 ADR131175:ADR196688 ANN131175:ANN196688 AXJ131175:AXJ196688 BHF131175:BHF196688 BRB131175:BRB196688 CAX131175:CAX196688 CKT131175:CKT196688 CUP131175:CUP196688 DEL131175:DEL196688 DOH131175:DOH196688 DYD131175:DYD196688 EHZ131175:EHZ196688 ERV131175:ERV196688 FBR131175:FBR196688 FLN131175:FLN196688 FVJ131175:FVJ196688 GFF131175:GFF196688 GPB131175:GPB196688 GYX131175:GYX196688 HIT131175:HIT196688 HSP131175:HSP196688 ICL131175:ICL196688 IMH131175:IMH196688 IWD131175:IWD196688 JFZ131175:JFZ196688 JPV131175:JPV196688 JZR131175:JZR196688 KJN131175:KJN196688 KTJ131175:KTJ196688 LDF131175:LDF196688 LNB131175:LNB196688 LWX131175:LWX196688 MGT131175:MGT196688 MQP131175:MQP196688 NAL131175:NAL196688 NKH131175:NKH196688 NUD131175:NUD196688 ODZ131175:ODZ196688 ONV131175:ONV196688 OXR131175:OXR196688 PHN131175:PHN196688 PRJ131175:PRJ196688 QBF131175:QBF196688 QLB131175:QLB196688 QUX131175:QUX196688 RET131175:RET196688 ROP131175:ROP196688 RYL131175:RYL196688 SIH131175:SIH196688 SSD131175:SSD196688 TBZ131175:TBZ196688 TLV131175:TLV196688 TVR131175:TVR196688 UFN131175:UFN196688 UPJ131175:UPJ196688 UZF131175:UZF196688 VJB131175:VJB196688 VSX131175:VSX196688 WCT131175:WCT196688 WMP131175:WMP196688 WWL131175:WWL196688 AD196711:AD262224 JZ196711:JZ262224 TV196711:TV262224 ADR196711:ADR262224 ANN196711:ANN262224 AXJ196711:AXJ262224 BHF196711:BHF262224 BRB196711:BRB262224 CAX196711:CAX262224 CKT196711:CKT262224 CUP196711:CUP262224 DEL196711:DEL262224 DOH196711:DOH262224 DYD196711:DYD262224 EHZ196711:EHZ262224 ERV196711:ERV262224 FBR196711:FBR262224 FLN196711:FLN262224 FVJ196711:FVJ262224 GFF196711:GFF262224 GPB196711:GPB262224 GYX196711:GYX262224 HIT196711:HIT262224 HSP196711:HSP262224 ICL196711:ICL262224 IMH196711:IMH262224 IWD196711:IWD262224 JFZ196711:JFZ262224 JPV196711:JPV262224 JZR196711:JZR262224 KJN196711:KJN262224 KTJ196711:KTJ262224 LDF196711:LDF262224 LNB196711:LNB262224 LWX196711:LWX262224 MGT196711:MGT262224 MQP196711:MQP262224 NAL196711:NAL262224 NKH196711:NKH262224 NUD196711:NUD262224 ODZ196711:ODZ262224 ONV196711:ONV262224 OXR196711:OXR262224 PHN196711:PHN262224 PRJ196711:PRJ262224 QBF196711:QBF262224 QLB196711:QLB262224 QUX196711:QUX262224 RET196711:RET262224 ROP196711:ROP262224 RYL196711:RYL262224 SIH196711:SIH262224 SSD196711:SSD262224 TBZ196711:TBZ262224 TLV196711:TLV262224 TVR196711:TVR262224 UFN196711:UFN262224 UPJ196711:UPJ262224 UZF196711:UZF262224 VJB196711:VJB262224 VSX196711:VSX262224 WCT196711:WCT262224 WMP196711:WMP262224 WWL196711:WWL262224 AD262247:AD327760 JZ262247:JZ327760 TV262247:TV327760 ADR262247:ADR327760 ANN262247:ANN327760 AXJ262247:AXJ327760 BHF262247:BHF327760 BRB262247:BRB327760 CAX262247:CAX327760 CKT262247:CKT327760 CUP262247:CUP327760 DEL262247:DEL327760 DOH262247:DOH327760 DYD262247:DYD327760 EHZ262247:EHZ327760 ERV262247:ERV327760 FBR262247:FBR327760 FLN262247:FLN327760 FVJ262247:FVJ327760 GFF262247:GFF327760 GPB262247:GPB327760 GYX262247:GYX327760 HIT262247:HIT327760 HSP262247:HSP327760 ICL262247:ICL327760 IMH262247:IMH327760 IWD262247:IWD327760 JFZ262247:JFZ327760 JPV262247:JPV327760 JZR262247:JZR327760 KJN262247:KJN327760 KTJ262247:KTJ327760 LDF262247:LDF327760 LNB262247:LNB327760 LWX262247:LWX327760 MGT262247:MGT327760 MQP262247:MQP327760 NAL262247:NAL327760 NKH262247:NKH327760 NUD262247:NUD327760 ODZ262247:ODZ327760 ONV262247:ONV327760 OXR262247:OXR327760 PHN262247:PHN327760 PRJ262247:PRJ327760 QBF262247:QBF327760 QLB262247:QLB327760 QUX262247:QUX327760 RET262247:RET327760 ROP262247:ROP327760 RYL262247:RYL327760 SIH262247:SIH327760 SSD262247:SSD327760 TBZ262247:TBZ327760 TLV262247:TLV327760 TVR262247:TVR327760 UFN262247:UFN327760 UPJ262247:UPJ327760 UZF262247:UZF327760 VJB262247:VJB327760 VSX262247:VSX327760 WCT262247:WCT327760 WMP262247:WMP327760 WWL262247:WWL327760 AD327783:AD393296 JZ327783:JZ393296 TV327783:TV393296 ADR327783:ADR393296 ANN327783:ANN393296 AXJ327783:AXJ393296 BHF327783:BHF393296 BRB327783:BRB393296 CAX327783:CAX393296 CKT327783:CKT393296 CUP327783:CUP393296 DEL327783:DEL393296 DOH327783:DOH393296 DYD327783:DYD393296 EHZ327783:EHZ393296 ERV327783:ERV393296 FBR327783:FBR393296 FLN327783:FLN393296 FVJ327783:FVJ393296 GFF327783:GFF393296 GPB327783:GPB393296 GYX327783:GYX393296 HIT327783:HIT393296 HSP327783:HSP393296 ICL327783:ICL393296 IMH327783:IMH393296 IWD327783:IWD393296 JFZ327783:JFZ393296 JPV327783:JPV393296 JZR327783:JZR393296 KJN327783:KJN393296 KTJ327783:KTJ393296 LDF327783:LDF393296 LNB327783:LNB393296 LWX327783:LWX393296 MGT327783:MGT393296 MQP327783:MQP393296 NAL327783:NAL393296 NKH327783:NKH393296 NUD327783:NUD393296 ODZ327783:ODZ393296 ONV327783:ONV393296 OXR327783:OXR393296 PHN327783:PHN393296 PRJ327783:PRJ393296 QBF327783:QBF393296 QLB327783:QLB393296 QUX327783:QUX393296 RET327783:RET393296 ROP327783:ROP393296 RYL327783:RYL393296 SIH327783:SIH393296 SSD327783:SSD393296 TBZ327783:TBZ393296 TLV327783:TLV393296 TVR327783:TVR393296 UFN327783:UFN393296 UPJ327783:UPJ393296 UZF327783:UZF393296 VJB327783:VJB393296 VSX327783:VSX393296 WCT327783:WCT393296 WMP327783:WMP393296 WWL327783:WWL393296 AD393319:AD458832 JZ393319:JZ458832 TV393319:TV458832 ADR393319:ADR458832 ANN393319:ANN458832 AXJ393319:AXJ458832 BHF393319:BHF458832 BRB393319:BRB458832 CAX393319:CAX458832 CKT393319:CKT458832 CUP393319:CUP458832 DEL393319:DEL458832 DOH393319:DOH458832 DYD393319:DYD458832 EHZ393319:EHZ458832 ERV393319:ERV458832 FBR393319:FBR458832 FLN393319:FLN458832 FVJ393319:FVJ458832 GFF393319:GFF458832 GPB393319:GPB458832 GYX393319:GYX458832 HIT393319:HIT458832 HSP393319:HSP458832 ICL393319:ICL458832 IMH393319:IMH458832 IWD393319:IWD458832 JFZ393319:JFZ458832 JPV393319:JPV458832 JZR393319:JZR458832 KJN393319:KJN458832 KTJ393319:KTJ458832 LDF393319:LDF458832 LNB393319:LNB458832 LWX393319:LWX458832 MGT393319:MGT458832 MQP393319:MQP458832 NAL393319:NAL458832 NKH393319:NKH458832 NUD393319:NUD458832 ODZ393319:ODZ458832 ONV393319:ONV458832 OXR393319:OXR458832 PHN393319:PHN458832 PRJ393319:PRJ458832 QBF393319:QBF458832 QLB393319:QLB458832 QUX393319:QUX458832 RET393319:RET458832 ROP393319:ROP458832 RYL393319:RYL458832 SIH393319:SIH458832 SSD393319:SSD458832 TBZ393319:TBZ458832 TLV393319:TLV458832 TVR393319:TVR458832 UFN393319:UFN458832 UPJ393319:UPJ458832 UZF393319:UZF458832 VJB393319:VJB458832 VSX393319:VSX458832 WCT393319:WCT458832 WMP393319:WMP458832 WWL393319:WWL458832 AD458855:AD524368 JZ458855:JZ524368 TV458855:TV524368 ADR458855:ADR524368 ANN458855:ANN524368 AXJ458855:AXJ524368 BHF458855:BHF524368 BRB458855:BRB524368 CAX458855:CAX524368 CKT458855:CKT524368 CUP458855:CUP524368 DEL458855:DEL524368 DOH458855:DOH524368 DYD458855:DYD524368 EHZ458855:EHZ524368 ERV458855:ERV524368 FBR458855:FBR524368 FLN458855:FLN524368 FVJ458855:FVJ524368 GFF458855:GFF524368 GPB458855:GPB524368 GYX458855:GYX524368 HIT458855:HIT524368 HSP458855:HSP524368 ICL458855:ICL524368 IMH458855:IMH524368 IWD458855:IWD524368 JFZ458855:JFZ524368 JPV458855:JPV524368 JZR458855:JZR524368 KJN458855:KJN524368 KTJ458855:KTJ524368 LDF458855:LDF524368 LNB458855:LNB524368 LWX458855:LWX524368 MGT458855:MGT524368 MQP458855:MQP524368 NAL458855:NAL524368 NKH458855:NKH524368 NUD458855:NUD524368 ODZ458855:ODZ524368 ONV458855:ONV524368 OXR458855:OXR524368 PHN458855:PHN524368 PRJ458855:PRJ524368 QBF458855:QBF524368 QLB458855:QLB524368 QUX458855:QUX524368 RET458855:RET524368 ROP458855:ROP524368 RYL458855:RYL524368 SIH458855:SIH524368 SSD458855:SSD524368 TBZ458855:TBZ524368 TLV458855:TLV524368 TVR458855:TVR524368 UFN458855:UFN524368 UPJ458855:UPJ524368 UZF458855:UZF524368 VJB458855:VJB524368 VSX458855:VSX524368 WCT458855:WCT524368 WMP458855:WMP524368 WWL458855:WWL524368 AD524391:AD589904 JZ524391:JZ589904 TV524391:TV589904 ADR524391:ADR589904 ANN524391:ANN589904 AXJ524391:AXJ589904 BHF524391:BHF589904 BRB524391:BRB589904 CAX524391:CAX589904 CKT524391:CKT589904 CUP524391:CUP589904 DEL524391:DEL589904 DOH524391:DOH589904 DYD524391:DYD589904 EHZ524391:EHZ589904 ERV524391:ERV589904 FBR524391:FBR589904 FLN524391:FLN589904 FVJ524391:FVJ589904 GFF524391:GFF589904 GPB524391:GPB589904 GYX524391:GYX589904 HIT524391:HIT589904 HSP524391:HSP589904 ICL524391:ICL589904 IMH524391:IMH589904 IWD524391:IWD589904 JFZ524391:JFZ589904 JPV524391:JPV589904 JZR524391:JZR589904 KJN524391:KJN589904 KTJ524391:KTJ589904 LDF524391:LDF589904 LNB524391:LNB589904 LWX524391:LWX589904 MGT524391:MGT589904 MQP524391:MQP589904 NAL524391:NAL589904 NKH524391:NKH589904 NUD524391:NUD589904 ODZ524391:ODZ589904 ONV524391:ONV589904 OXR524391:OXR589904 PHN524391:PHN589904 PRJ524391:PRJ589904 QBF524391:QBF589904 QLB524391:QLB589904 QUX524391:QUX589904 RET524391:RET589904 ROP524391:ROP589904 RYL524391:RYL589904 SIH524391:SIH589904 SSD524391:SSD589904 TBZ524391:TBZ589904 TLV524391:TLV589904 TVR524391:TVR589904 UFN524391:UFN589904 UPJ524391:UPJ589904 UZF524391:UZF589904 VJB524391:VJB589904 VSX524391:VSX589904 WCT524391:WCT589904 WMP524391:WMP589904 WWL524391:WWL589904 AD589927:AD655440 JZ589927:JZ655440 TV589927:TV655440 ADR589927:ADR655440 ANN589927:ANN655440 AXJ589927:AXJ655440 BHF589927:BHF655440 BRB589927:BRB655440 CAX589927:CAX655440 CKT589927:CKT655440 CUP589927:CUP655440 DEL589927:DEL655440 DOH589927:DOH655440 DYD589927:DYD655440 EHZ589927:EHZ655440 ERV589927:ERV655440 FBR589927:FBR655440 FLN589927:FLN655440 FVJ589927:FVJ655440 GFF589927:GFF655440 GPB589927:GPB655440 GYX589927:GYX655440 HIT589927:HIT655440 HSP589927:HSP655440 ICL589927:ICL655440 IMH589927:IMH655440 IWD589927:IWD655440 JFZ589927:JFZ655440 JPV589927:JPV655440 JZR589927:JZR655440 KJN589927:KJN655440 KTJ589927:KTJ655440 LDF589927:LDF655440 LNB589927:LNB655440 LWX589927:LWX655440 MGT589927:MGT655440 MQP589927:MQP655440 NAL589927:NAL655440 NKH589927:NKH655440 NUD589927:NUD655440 ODZ589927:ODZ655440 ONV589927:ONV655440 OXR589927:OXR655440 PHN589927:PHN655440 PRJ589927:PRJ655440 QBF589927:QBF655440 QLB589927:QLB655440 QUX589927:QUX655440 RET589927:RET655440 ROP589927:ROP655440 RYL589927:RYL655440 SIH589927:SIH655440 SSD589927:SSD655440 TBZ589927:TBZ655440 TLV589927:TLV655440 TVR589927:TVR655440 UFN589927:UFN655440 UPJ589927:UPJ655440 UZF589927:UZF655440 VJB589927:VJB655440 VSX589927:VSX655440 WCT589927:WCT655440 WMP589927:WMP655440 WWL589927:WWL655440 AD655463:AD720976 JZ655463:JZ720976 TV655463:TV720976 ADR655463:ADR720976 ANN655463:ANN720976 AXJ655463:AXJ720976 BHF655463:BHF720976 BRB655463:BRB720976 CAX655463:CAX720976 CKT655463:CKT720976 CUP655463:CUP720976 DEL655463:DEL720976 DOH655463:DOH720976 DYD655463:DYD720976 EHZ655463:EHZ720976 ERV655463:ERV720976 FBR655463:FBR720976 FLN655463:FLN720976 FVJ655463:FVJ720976 GFF655463:GFF720976 GPB655463:GPB720976 GYX655463:GYX720976 HIT655463:HIT720976 HSP655463:HSP720976 ICL655463:ICL720976 IMH655463:IMH720976 IWD655463:IWD720976 JFZ655463:JFZ720976 JPV655463:JPV720976 JZR655463:JZR720976 KJN655463:KJN720976 KTJ655463:KTJ720976 LDF655463:LDF720976 LNB655463:LNB720976 LWX655463:LWX720976 MGT655463:MGT720976 MQP655463:MQP720976 NAL655463:NAL720976 NKH655463:NKH720976 NUD655463:NUD720976 ODZ655463:ODZ720976 ONV655463:ONV720976 OXR655463:OXR720976 PHN655463:PHN720976 PRJ655463:PRJ720976 QBF655463:QBF720976 QLB655463:QLB720976 QUX655463:QUX720976 RET655463:RET720976 ROP655463:ROP720976 RYL655463:RYL720976 SIH655463:SIH720976 SSD655463:SSD720976 TBZ655463:TBZ720976 TLV655463:TLV720976 TVR655463:TVR720976 UFN655463:UFN720976 UPJ655463:UPJ720976 UZF655463:UZF720976 VJB655463:VJB720976 VSX655463:VSX720976 WCT655463:WCT720976 WMP655463:WMP720976 WWL655463:WWL720976 AD720999:AD786512 JZ720999:JZ786512 TV720999:TV786512 ADR720999:ADR786512 ANN720999:ANN786512 AXJ720999:AXJ786512 BHF720999:BHF786512 BRB720999:BRB786512 CAX720999:CAX786512 CKT720999:CKT786512 CUP720999:CUP786512 DEL720999:DEL786512 DOH720999:DOH786512 DYD720999:DYD786512 EHZ720999:EHZ786512 ERV720999:ERV786512 FBR720999:FBR786512 FLN720999:FLN786512 FVJ720999:FVJ786512 GFF720999:GFF786512 GPB720999:GPB786512 GYX720999:GYX786512 HIT720999:HIT786512 HSP720999:HSP786512 ICL720999:ICL786512 IMH720999:IMH786512 IWD720999:IWD786512 JFZ720999:JFZ786512 JPV720999:JPV786512 JZR720999:JZR786512 KJN720999:KJN786512 KTJ720999:KTJ786512 LDF720999:LDF786512 LNB720999:LNB786512 LWX720999:LWX786512 MGT720999:MGT786512 MQP720999:MQP786512 NAL720999:NAL786512 NKH720999:NKH786512 NUD720999:NUD786512 ODZ720999:ODZ786512 ONV720999:ONV786512 OXR720999:OXR786512 PHN720999:PHN786512 PRJ720999:PRJ786512 QBF720999:QBF786512 QLB720999:QLB786512 QUX720999:QUX786512 RET720999:RET786512 ROP720999:ROP786512 RYL720999:RYL786512 SIH720999:SIH786512 SSD720999:SSD786512 TBZ720999:TBZ786512 TLV720999:TLV786512 TVR720999:TVR786512 UFN720999:UFN786512 UPJ720999:UPJ786512 UZF720999:UZF786512 VJB720999:VJB786512 VSX720999:VSX786512 WCT720999:WCT786512 WMP720999:WMP786512 WWL720999:WWL786512 AD786535:AD852048 JZ786535:JZ852048 TV786535:TV852048 ADR786535:ADR852048 ANN786535:ANN852048 AXJ786535:AXJ852048 BHF786535:BHF852048 BRB786535:BRB852048 CAX786535:CAX852048 CKT786535:CKT852048 CUP786535:CUP852048 DEL786535:DEL852048 DOH786535:DOH852048 DYD786535:DYD852048 EHZ786535:EHZ852048 ERV786535:ERV852048 FBR786535:FBR852048 FLN786535:FLN852048 FVJ786535:FVJ852048 GFF786535:GFF852048 GPB786535:GPB852048 GYX786535:GYX852048 HIT786535:HIT852048 HSP786535:HSP852048 ICL786535:ICL852048 IMH786535:IMH852048 IWD786535:IWD852048 JFZ786535:JFZ852048 JPV786535:JPV852048 JZR786535:JZR852048 KJN786535:KJN852048 KTJ786535:KTJ852048 LDF786535:LDF852048 LNB786535:LNB852048 LWX786535:LWX852048 MGT786535:MGT852048 MQP786535:MQP852048 NAL786535:NAL852048 NKH786535:NKH852048 NUD786535:NUD852048 ODZ786535:ODZ852048 ONV786535:ONV852048 OXR786535:OXR852048 PHN786535:PHN852048 PRJ786535:PRJ852048 QBF786535:QBF852048 QLB786535:QLB852048 QUX786535:QUX852048 RET786535:RET852048 ROP786535:ROP852048 RYL786535:RYL852048 SIH786535:SIH852048 SSD786535:SSD852048 TBZ786535:TBZ852048 TLV786535:TLV852048 TVR786535:TVR852048 UFN786535:UFN852048 UPJ786535:UPJ852048 UZF786535:UZF852048 VJB786535:VJB852048 VSX786535:VSX852048 WCT786535:WCT852048 WMP786535:WMP852048 WWL786535:WWL852048 AD852071:AD917584 JZ852071:JZ917584 TV852071:TV917584 ADR852071:ADR917584 ANN852071:ANN917584 AXJ852071:AXJ917584 BHF852071:BHF917584 BRB852071:BRB917584 CAX852071:CAX917584 CKT852071:CKT917584 CUP852071:CUP917584 DEL852071:DEL917584 DOH852071:DOH917584 DYD852071:DYD917584 EHZ852071:EHZ917584 ERV852071:ERV917584 FBR852071:FBR917584 FLN852071:FLN917584 FVJ852071:FVJ917584 GFF852071:GFF917584 GPB852071:GPB917584 GYX852071:GYX917584 HIT852071:HIT917584 HSP852071:HSP917584 ICL852071:ICL917584 IMH852071:IMH917584 IWD852071:IWD917584 JFZ852071:JFZ917584 JPV852071:JPV917584 JZR852071:JZR917584 KJN852071:KJN917584 KTJ852071:KTJ917584 LDF852071:LDF917584 LNB852071:LNB917584 LWX852071:LWX917584 MGT852071:MGT917584 MQP852071:MQP917584 NAL852071:NAL917584 NKH852071:NKH917584 NUD852071:NUD917584 ODZ852071:ODZ917584 ONV852071:ONV917584 OXR852071:OXR917584 PHN852071:PHN917584 PRJ852071:PRJ917584 QBF852071:QBF917584 QLB852071:QLB917584 QUX852071:QUX917584 RET852071:RET917584 ROP852071:ROP917584 RYL852071:RYL917584 SIH852071:SIH917584 SSD852071:SSD917584 TBZ852071:TBZ917584 TLV852071:TLV917584 TVR852071:TVR917584 UFN852071:UFN917584 UPJ852071:UPJ917584 UZF852071:UZF917584 VJB852071:VJB917584 VSX852071:VSX917584 WCT852071:WCT917584 WMP852071:WMP917584 WWL852071:WWL917584 AD917607:AD983120 JZ917607:JZ983120 TV917607:TV983120 ADR917607:ADR983120 ANN917607:ANN983120 AXJ917607:AXJ983120 BHF917607:BHF983120 BRB917607:BRB983120 CAX917607:CAX983120 CKT917607:CKT983120 CUP917607:CUP983120 DEL917607:DEL983120 DOH917607:DOH983120 DYD917607:DYD983120 EHZ917607:EHZ983120 ERV917607:ERV983120 FBR917607:FBR983120 FLN917607:FLN983120 FVJ917607:FVJ983120 GFF917607:GFF983120 GPB917607:GPB983120 GYX917607:GYX983120 HIT917607:HIT983120 HSP917607:HSP983120 ICL917607:ICL983120 IMH917607:IMH983120 IWD917607:IWD983120 JFZ917607:JFZ983120 JPV917607:JPV983120 JZR917607:JZR983120 KJN917607:KJN983120 KTJ917607:KTJ983120 LDF917607:LDF983120 LNB917607:LNB983120 LWX917607:LWX983120 MGT917607:MGT983120 MQP917607:MQP983120 NAL917607:NAL983120 NKH917607:NKH983120 NUD917607:NUD983120 ODZ917607:ODZ983120 ONV917607:ONV983120 OXR917607:OXR983120 PHN917607:PHN983120 PRJ917607:PRJ983120 QBF917607:QBF983120 QLB917607:QLB983120 QUX917607:QUX983120 RET917607:RET983120 ROP917607:ROP983120 RYL917607:RYL983120 SIH917607:SIH983120 SSD917607:SSD983120 TBZ917607:TBZ983120 TLV917607:TLV983120 TVR917607:TVR983120 UFN917607:UFN983120 UPJ917607:UPJ983120 UZF917607:UZF983120 VJB917607:VJB983120 VSX917607:VSX983120 WCT917607:WCT983120 WMP917607:WMP983120 WWL917607:WWL983120 AD983143:AD1048576 JZ983143:JZ1048576 TV983143:TV1048576 ADR983143:ADR1048576 ANN983143:ANN1048576 AXJ983143:AXJ1048576 BHF983143:BHF1048576 BRB983143:BRB1048576 CAX983143:CAX1048576 CKT983143:CKT1048576 CUP983143:CUP1048576 DEL983143:DEL1048576 DOH983143:DOH1048576 DYD983143:DYD1048576 EHZ983143:EHZ1048576 ERV983143:ERV1048576 FBR983143:FBR1048576 FLN983143:FLN1048576 FVJ983143:FVJ1048576 GFF983143:GFF1048576 GPB983143:GPB1048576 GYX983143:GYX1048576 HIT983143:HIT1048576 HSP983143:HSP1048576 ICL983143:ICL1048576 IMH983143:IMH1048576 IWD983143:IWD1048576 JFZ983143:JFZ1048576 JPV983143:JPV1048576 JZR983143:JZR1048576 KJN983143:KJN1048576 KTJ983143:KTJ1048576 LDF983143:LDF1048576 LNB983143:LNB1048576 LWX983143:LWX1048576 MGT983143:MGT1048576 MQP983143:MQP1048576 NAL983143:NAL1048576 NKH983143:NKH1048576 NUD983143:NUD1048576 ODZ983143:ODZ1048576 ONV983143:ONV1048576 OXR983143:OXR1048576 PHN983143:PHN1048576 PRJ983143:PRJ1048576 QBF983143:QBF1048576 QLB983143:QLB1048576 QUX983143:QUX1048576 RET983143:RET1048576 ROP983143:ROP1048576 RYL983143:RYL1048576 SIH983143:SIH1048576 SSD983143:SSD1048576 TBZ983143:TBZ1048576 TLV983143:TLV1048576 TVR983143:TVR1048576 UFN983143:UFN1048576 UPJ983143:UPJ1048576 UZF983143:UZF1048576 VJB983143:VJB1048576 VSX983143:VSX1048576 WCT983143:WCT1048576 WMP983143:WMP1048576 WWL983143:WWL1048576 AD1:AD3 JZ1:JZ3 TV1:TV3 ADR1:ADR3 ANN1:ANN3 AXJ1:AXJ3 BHF1:BHF3 BRB1:BRB3 CAX1:CAX3 CKT1:CKT3 CUP1:CUP3 DEL1:DEL3 DOH1:DOH3 DYD1:DYD3 EHZ1:EHZ3 ERV1:ERV3 FBR1:FBR3 FLN1:FLN3 FVJ1:FVJ3 GFF1:GFF3 GPB1:GPB3 GYX1:GYX3 HIT1:HIT3 HSP1:HSP3 ICL1:ICL3 IMH1:IMH3 IWD1:IWD3 JFZ1:JFZ3 JPV1:JPV3 JZR1:JZR3 KJN1:KJN3 KTJ1:KTJ3 LDF1:LDF3 LNB1:LNB3 LWX1:LWX3 MGT1:MGT3 MQP1:MQP3 NAL1:NAL3 NKH1:NKH3 NUD1:NUD3 ODZ1:ODZ3 ONV1:ONV3 OXR1:OXR3 PHN1:PHN3 PRJ1:PRJ3 QBF1:QBF3 QLB1:QLB3 QUX1:QUX3 RET1:RET3 ROP1:ROP3 RYL1:RYL3 SIH1:SIH3 SSD1:SSD3 TBZ1:TBZ3 TLV1:TLV3 TVR1:TVR3 UFN1:UFN3 UPJ1:UPJ3 UZF1:UZF3 VJB1:VJB3 VSX1:VSX3 WCT1:WCT3 WMP1:WMP3 WWL1:WWL3 JZ101 TV101 ADR101 ANN101 AXJ101 BHF101 BRB101 CAX101 CKT101 CUP101 DEL101 DOH101 DYD101 EHZ101 ERV101 FBR101 FLN101 FVJ101 GFF101 GPB101 GYX101 HIT101 HSP101 ICL101 IMH101 IWD101 JFZ101 JPV101 JZR101 KJN101 KTJ101 LDF101 LNB101 LWX101 MGT101 MQP101 NAL101 NKH101 NUD101 ODZ101 ONV101 OXR101 PHN101 PRJ101 QBF101 QLB101 QUX101 RET101 ROP101 RYL101 SIH101 SSD101 TBZ101 TLV101 TVR101 UFN101 UPJ101 UZF101 VJB101 VSX101 WCT101 WMP101 WWL101 WWL983122:WWL983141 AD65618:AD65637 JZ65618:JZ65637 TV65618:TV65637 ADR65618:ADR65637 ANN65618:ANN65637 AXJ65618:AXJ65637 BHF65618:BHF65637 BRB65618:BRB65637 CAX65618:CAX65637 CKT65618:CKT65637 CUP65618:CUP65637 DEL65618:DEL65637 DOH65618:DOH65637 DYD65618:DYD65637 EHZ65618:EHZ65637 ERV65618:ERV65637 FBR65618:FBR65637 FLN65618:FLN65637 FVJ65618:FVJ65637 GFF65618:GFF65637 GPB65618:GPB65637 GYX65618:GYX65637 HIT65618:HIT65637 HSP65618:HSP65637 ICL65618:ICL65637 IMH65618:IMH65637 IWD65618:IWD65637 JFZ65618:JFZ65637 JPV65618:JPV65637 JZR65618:JZR65637 KJN65618:KJN65637 KTJ65618:KTJ65637 LDF65618:LDF65637 LNB65618:LNB65637 LWX65618:LWX65637 MGT65618:MGT65637 MQP65618:MQP65637 NAL65618:NAL65637 NKH65618:NKH65637 NUD65618:NUD65637 ODZ65618:ODZ65637 ONV65618:ONV65637 OXR65618:OXR65637 PHN65618:PHN65637 PRJ65618:PRJ65637 QBF65618:QBF65637 QLB65618:QLB65637 QUX65618:QUX65637 RET65618:RET65637 ROP65618:ROP65637 RYL65618:RYL65637 SIH65618:SIH65637 SSD65618:SSD65637 TBZ65618:TBZ65637 TLV65618:TLV65637 TVR65618:TVR65637 UFN65618:UFN65637 UPJ65618:UPJ65637 UZF65618:UZF65637 VJB65618:VJB65637 VSX65618:VSX65637 WCT65618:WCT65637 WMP65618:WMP65637 WWL65618:WWL65637 AD131154:AD131173 JZ131154:JZ131173 TV131154:TV131173 ADR131154:ADR131173 ANN131154:ANN131173 AXJ131154:AXJ131173 BHF131154:BHF131173 BRB131154:BRB131173 CAX131154:CAX131173 CKT131154:CKT131173 CUP131154:CUP131173 DEL131154:DEL131173 DOH131154:DOH131173 DYD131154:DYD131173 EHZ131154:EHZ131173 ERV131154:ERV131173 FBR131154:FBR131173 FLN131154:FLN131173 FVJ131154:FVJ131173 GFF131154:GFF131173 GPB131154:GPB131173 GYX131154:GYX131173 HIT131154:HIT131173 HSP131154:HSP131173 ICL131154:ICL131173 IMH131154:IMH131173 IWD131154:IWD131173 JFZ131154:JFZ131173 JPV131154:JPV131173 JZR131154:JZR131173 KJN131154:KJN131173 KTJ131154:KTJ131173 LDF131154:LDF131173 LNB131154:LNB131173 LWX131154:LWX131173 MGT131154:MGT131173 MQP131154:MQP131173 NAL131154:NAL131173 NKH131154:NKH131173 NUD131154:NUD131173 ODZ131154:ODZ131173 ONV131154:ONV131173 OXR131154:OXR131173 PHN131154:PHN131173 PRJ131154:PRJ131173 QBF131154:QBF131173 QLB131154:QLB131173 QUX131154:QUX131173 RET131154:RET131173 ROP131154:ROP131173 RYL131154:RYL131173 SIH131154:SIH131173 SSD131154:SSD131173 TBZ131154:TBZ131173 TLV131154:TLV131173 TVR131154:TVR131173 UFN131154:UFN131173 UPJ131154:UPJ131173 UZF131154:UZF131173 VJB131154:VJB131173 VSX131154:VSX131173 WCT131154:WCT131173 WMP131154:WMP131173 WWL131154:WWL131173 AD196690:AD196709 JZ196690:JZ196709 TV196690:TV196709 ADR196690:ADR196709 ANN196690:ANN196709 AXJ196690:AXJ196709 BHF196690:BHF196709 BRB196690:BRB196709 CAX196690:CAX196709 CKT196690:CKT196709 CUP196690:CUP196709 DEL196690:DEL196709 DOH196690:DOH196709 DYD196690:DYD196709 EHZ196690:EHZ196709 ERV196690:ERV196709 FBR196690:FBR196709 FLN196690:FLN196709 FVJ196690:FVJ196709 GFF196690:GFF196709 GPB196690:GPB196709 GYX196690:GYX196709 HIT196690:HIT196709 HSP196690:HSP196709 ICL196690:ICL196709 IMH196690:IMH196709 IWD196690:IWD196709 JFZ196690:JFZ196709 JPV196690:JPV196709 JZR196690:JZR196709 KJN196690:KJN196709 KTJ196690:KTJ196709 LDF196690:LDF196709 LNB196690:LNB196709 LWX196690:LWX196709 MGT196690:MGT196709 MQP196690:MQP196709 NAL196690:NAL196709 NKH196690:NKH196709 NUD196690:NUD196709 ODZ196690:ODZ196709 ONV196690:ONV196709 OXR196690:OXR196709 PHN196690:PHN196709 PRJ196690:PRJ196709 QBF196690:QBF196709 QLB196690:QLB196709 QUX196690:QUX196709 RET196690:RET196709 ROP196690:ROP196709 RYL196690:RYL196709 SIH196690:SIH196709 SSD196690:SSD196709 TBZ196690:TBZ196709 TLV196690:TLV196709 TVR196690:TVR196709 UFN196690:UFN196709 UPJ196690:UPJ196709 UZF196690:UZF196709 VJB196690:VJB196709 VSX196690:VSX196709 WCT196690:WCT196709 WMP196690:WMP196709 WWL196690:WWL196709 AD262226:AD262245 JZ262226:JZ262245 TV262226:TV262245 ADR262226:ADR262245 ANN262226:ANN262245 AXJ262226:AXJ262245 BHF262226:BHF262245 BRB262226:BRB262245 CAX262226:CAX262245 CKT262226:CKT262245 CUP262226:CUP262245 DEL262226:DEL262245 DOH262226:DOH262245 DYD262226:DYD262245 EHZ262226:EHZ262245 ERV262226:ERV262245 FBR262226:FBR262245 FLN262226:FLN262245 FVJ262226:FVJ262245 GFF262226:GFF262245 GPB262226:GPB262245 GYX262226:GYX262245 HIT262226:HIT262245 HSP262226:HSP262245 ICL262226:ICL262245 IMH262226:IMH262245 IWD262226:IWD262245 JFZ262226:JFZ262245 JPV262226:JPV262245 JZR262226:JZR262245 KJN262226:KJN262245 KTJ262226:KTJ262245 LDF262226:LDF262245 LNB262226:LNB262245 LWX262226:LWX262245 MGT262226:MGT262245 MQP262226:MQP262245 NAL262226:NAL262245 NKH262226:NKH262245 NUD262226:NUD262245 ODZ262226:ODZ262245 ONV262226:ONV262245 OXR262226:OXR262245 PHN262226:PHN262245 PRJ262226:PRJ262245 QBF262226:QBF262245 QLB262226:QLB262245 QUX262226:QUX262245 RET262226:RET262245 ROP262226:ROP262245 RYL262226:RYL262245 SIH262226:SIH262245 SSD262226:SSD262245 TBZ262226:TBZ262245 TLV262226:TLV262245 TVR262226:TVR262245 UFN262226:UFN262245 UPJ262226:UPJ262245 UZF262226:UZF262245 VJB262226:VJB262245 VSX262226:VSX262245 WCT262226:WCT262245 WMP262226:WMP262245 WWL262226:WWL262245 AD327762:AD327781 JZ327762:JZ327781 TV327762:TV327781 ADR327762:ADR327781 ANN327762:ANN327781 AXJ327762:AXJ327781 BHF327762:BHF327781 BRB327762:BRB327781 CAX327762:CAX327781 CKT327762:CKT327781 CUP327762:CUP327781 DEL327762:DEL327781 DOH327762:DOH327781 DYD327762:DYD327781 EHZ327762:EHZ327781 ERV327762:ERV327781 FBR327762:FBR327781 FLN327762:FLN327781 FVJ327762:FVJ327781 GFF327762:GFF327781 GPB327762:GPB327781 GYX327762:GYX327781 HIT327762:HIT327781 HSP327762:HSP327781 ICL327762:ICL327781 IMH327762:IMH327781 IWD327762:IWD327781 JFZ327762:JFZ327781 JPV327762:JPV327781 JZR327762:JZR327781 KJN327762:KJN327781 KTJ327762:KTJ327781 LDF327762:LDF327781 LNB327762:LNB327781 LWX327762:LWX327781 MGT327762:MGT327781 MQP327762:MQP327781 NAL327762:NAL327781 NKH327762:NKH327781 NUD327762:NUD327781 ODZ327762:ODZ327781 ONV327762:ONV327781 OXR327762:OXR327781 PHN327762:PHN327781 PRJ327762:PRJ327781 QBF327762:QBF327781 QLB327762:QLB327781 QUX327762:QUX327781 RET327762:RET327781 ROP327762:ROP327781 RYL327762:RYL327781 SIH327762:SIH327781 SSD327762:SSD327781 TBZ327762:TBZ327781 TLV327762:TLV327781 TVR327762:TVR327781 UFN327762:UFN327781 UPJ327762:UPJ327781 UZF327762:UZF327781 VJB327762:VJB327781 VSX327762:VSX327781 WCT327762:WCT327781 WMP327762:WMP327781 WWL327762:WWL327781 AD393298:AD393317 JZ393298:JZ393317 TV393298:TV393317 ADR393298:ADR393317 ANN393298:ANN393317 AXJ393298:AXJ393317 BHF393298:BHF393317 BRB393298:BRB393317 CAX393298:CAX393317 CKT393298:CKT393317 CUP393298:CUP393317 DEL393298:DEL393317 DOH393298:DOH393317 DYD393298:DYD393317 EHZ393298:EHZ393317 ERV393298:ERV393317 FBR393298:FBR393317 FLN393298:FLN393317 FVJ393298:FVJ393317 GFF393298:GFF393317 GPB393298:GPB393317 GYX393298:GYX393317 HIT393298:HIT393317 HSP393298:HSP393317 ICL393298:ICL393317 IMH393298:IMH393317 IWD393298:IWD393317 JFZ393298:JFZ393317 JPV393298:JPV393317 JZR393298:JZR393317 KJN393298:KJN393317 KTJ393298:KTJ393317 LDF393298:LDF393317 LNB393298:LNB393317 LWX393298:LWX393317 MGT393298:MGT393317 MQP393298:MQP393317 NAL393298:NAL393317 NKH393298:NKH393317 NUD393298:NUD393317 ODZ393298:ODZ393317 ONV393298:ONV393317 OXR393298:OXR393317 PHN393298:PHN393317 PRJ393298:PRJ393317 QBF393298:QBF393317 QLB393298:QLB393317 QUX393298:QUX393317 RET393298:RET393317 ROP393298:ROP393317 RYL393298:RYL393317 SIH393298:SIH393317 SSD393298:SSD393317 TBZ393298:TBZ393317 TLV393298:TLV393317 TVR393298:TVR393317 UFN393298:UFN393317 UPJ393298:UPJ393317 UZF393298:UZF393317 VJB393298:VJB393317 VSX393298:VSX393317 WCT393298:WCT393317 WMP393298:WMP393317 WWL393298:WWL393317 AD458834:AD458853 JZ458834:JZ458853 TV458834:TV458853 ADR458834:ADR458853 ANN458834:ANN458853 AXJ458834:AXJ458853 BHF458834:BHF458853 BRB458834:BRB458853 CAX458834:CAX458853 CKT458834:CKT458853 CUP458834:CUP458853 DEL458834:DEL458853 DOH458834:DOH458853 DYD458834:DYD458853 EHZ458834:EHZ458853 ERV458834:ERV458853 FBR458834:FBR458853 FLN458834:FLN458853 FVJ458834:FVJ458853 GFF458834:GFF458853 GPB458834:GPB458853 GYX458834:GYX458853 HIT458834:HIT458853 HSP458834:HSP458853 ICL458834:ICL458853 IMH458834:IMH458853 IWD458834:IWD458853 JFZ458834:JFZ458853 JPV458834:JPV458853 JZR458834:JZR458853 KJN458834:KJN458853 KTJ458834:KTJ458853 LDF458834:LDF458853 LNB458834:LNB458853 LWX458834:LWX458853 MGT458834:MGT458853 MQP458834:MQP458853 NAL458834:NAL458853 NKH458834:NKH458853 NUD458834:NUD458853 ODZ458834:ODZ458853 ONV458834:ONV458853 OXR458834:OXR458853 PHN458834:PHN458853 PRJ458834:PRJ458853 QBF458834:QBF458853 QLB458834:QLB458853 QUX458834:QUX458853 RET458834:RET458853 ROP458834:ROP458853 RYL458834:RYL458853 SIH458834:SIH458853 SSD458834:SSD458853 TBZ458834:TBZ458853 TLV458834:TLV458853 TVR458834:TVR458853 UFN458834:UFN458853 UPJ458834:UPJ458853 UZF458834:UZF458853 VJB458834:VJB458853 VSX458834:VSX458853 WCT458834:WCT458853 WMP458834:WMP458853 WWL458834:WWL458853 AD524370:AD524389 JZ524370:JZ524389 TV524370:TV524389 ADR524370:ADR524389 ANN524370:ANN524389 AXJ524370:AXJ524389 BHF524370:BHF524389 BRB524370:BRB524389 CAX524370:CAX524389 CKT524370:CKT524389 CUP524370:CUP524389 DEL524370:DEL524389 DOH524370:DOH524389 DYD524370:DYD524389 EHZ524370:EHZ524389 ERV524370:ERV524389 FBR524370:FBR524389 FLN524370:FLN524389 FVJ524370:FVJ524389 GFF524370:GFF524389 GPB524370:GPB524389 GYX524370:GYX524389 HIT524370:HIT524389 HSP524370:HSP524389 ICL524370:ICL524389 IMH524370:IMH524389 IWD524370:IWD524389 JFZ524370:JFZ524389 JPV524370:JPV524389 JZR524370:JZR524389 KJN524370:KJN524389 KTJ524370:KTJ524389 LDF524370:LDF524389 LNB524370:LNB524389 LWX524370:LWX524389 MGT524370:MGT524389 MQP524370:MQP524389 NAL524370:NAL524389 NKH524370:NKH524389 NUD524370:NUD524389 ODZ524370:ODZ524389 ONV524370:ONV524389 OXR524370:OXR524389 PHN524370:PHN524389 PRJ524370:PRJ524389 QBF524370:QBF524389 QLB524370:QLB524389 QUX524370:QUX524389 RET524370:RET524389 ROP524370:ROP524389 RYL524370:RYL524389 SIH524370:SIH524389 SSD524370:SSD524389 TBZ524370:TBZ524389 TLV524370:TLV524389 TVR524370:TVR524389 UFN524370:UFN524389 UPJ524370:UPJ524389 UZF524370:UZF524389 VJB524370:VJB524389 VSX524370:VSX524389 WCT524370:WCT524389 WMP524370:WMP524389 WWL524370:WWL524389 AD589906:AD589925 JZ589906:JZ589925 TV589906:TV589925 ADR589906:ADR589925 ANN589906:ANN589925 AXJ589906:AXJ589925 BHF589906:BHF589925 BRB589906:BRB589925 CAX589906:CAX589925 CKT589906:CKT589925 CUP589906:CUP589925 DEL589906:DEL589925 DOH589906:DOH589925 DYD589906:DYD589925 EHZ589906:EHZ589925 ERV589906:ERV589925 FBR589906:FBR589925 FLN589906:FLN589925 FVJ589906:FVJ589925 GFF589906:GFF589925 GPB589906:GPB589925 GYX589906:GYX589925 HIT589906:HIT589925 HSP589906:HSP589925 ICL589906:ICL589925 IMH589906:IMH589925 IWD589906:IWD589925 JFZ589906:JFZ589925 JPV589906:JPV589925 JZR589906:JZR589925 KJN589906:KJN589925 KTJ589906:KTJ589925 LDF589906:LDF589925 LNB589906:LNB589925 LWX589906:LWX589925 MGT589906:MGT589925 MQP589906:MQP589925 NAL589906:NAL589925 NKH589906:NKH589925 NUD589906:NUD589925 ODZ589906:ODZ589925 ONV589906:ONV589925 OXR589906:OXR589925 PHN589906:PHN589925 PRJ589906:PRJ589925 QBF589906:QBF589925 QLB589906:QLB589925 QUX589906:QUX589925 RET589906:RET589925 ROP589906:ROP589925 RYL589906:RYL589925 SIH589906:SIH589925 SSD589906:SSD589925 TBZ589906:TBZ589925 TLV589906:TLV589925 TVR589906:TVR589925 UFN589906:UFN589925 UPJ589906:UPJ589925 UZF589906:UZF589925 VJB589906:VJB589925 VSX589906:VSX589925 WCT589906:WCT589925 WMP589906:WMP589925 WWL589906:WWL589925 AD655442:AD655461 JZ655442:JZ655461 TV655442:TV655461 ADR655442:ADR655461 ANN655442:ANN655461 AXJ655442:AXJ655461 BHF655442:BHF655461 BRB655442:BRB655461 CAX655442:CAX655461 CKT655442:CKT655461 CUP655442:CUP655461 DEL655442:DEL655461 DOH655442:DOH655461 DYD655442:DYD655461 EHZ655442:EHZ655461 ERV655442:ERV655461 FBR655442:FBR655461 FLN655442:FLN655461 FVJ655442:FVJ655461 GFF655442:GFF655461 GPB655442:GPB655461 GYX655442:GYX655461 HIT655442:HIT655461 HSP655442:HSP655461 ICL655442:ICL655461 IMH655442:IMH655461 IWD655442:IWD655461 JFZ655442:JFZ655461 JPV655442:JPV655461 JZR655442:JZR655461 KJN655442:KJN655461 KTJ655442:KTJ655461 LDF655442:LDF655461 LNB655442:LNB655461 LWX655442:LWX655461 MGT655442:MGT655461 MQP655442:MQP655461 NAL655442:NAL655461 NKH655442:NKH655461 NUD655442:NUD655461 ODZ655442:ODZ655461 ONV655442:ONV655461 OXR655442:OXR655461 PHN655442:PHN655461 PRJ655442:PRJ655461 QBF655442:QBF655461 QLB655442:QLB655461 QUX655442:QUX655461 RET655442:RET655461 ROP655442:ROP655461 RYL655442:RYL655461 SIH655442:SIH655461 SSD655442:SSD655461 TBZ655442:TBZ655461 TLV655442:TLV655461 TVR655442:TVR655461 UFN655442:UFN655461 UPJ655442:UPJ655461 UZF655442:UZF655461 VJB655442:VJB655461 VSX655442:VSX655461 WCT655442:WCT655461 WMP655442:WMP655461 WWL655442:WWL655461 AD720978:AD720997 JZ720978:JZ720997 TV720978:TV720997 ADR720978:ADR720997 ANN720978:ANN720997 AXJ720978:AXJ720997 BHF720978:BHF720997 BRB720978:BRB720997 CAX720978:CAX720997 CKT720978:CKT720997 CUP720978:CUP720997 DEL720978:DEL720997 DOH720978:DOH720997 DYD720978:DYD720997 EHZ720978:EHZ720997 ERV720978:ERV720997 FBR720978:FBR720997 FLN720978:FLN720997 FVJ720978:FVJ720997 GFF720978:GFF720997 GPB720978:GPB720997 GYX720978:GYX720997 HIT720978:HIT720997 HSP720978:HSP720997 ICL720978:ICL720997 IMH720978:IMH720997 IWD720978:IWD720997 JFZ720978:JFZ720997 JPV720978:JPV720997 JZR720978:JZR720997 KJN720978:KJN720997 KTJ720978:KTJ720997 LDF720978:LDF720997 LNB720978:LNB720997 LWX720978:LWX720997 MGT720978:MGT720997 MQP720978:MQP720997 NAL720978:NAL720997 NKH720978:NKH720997 NUD720978:NUD720997 ODZ720978:ODZ720997 ONV720978:ONV720997 OXR720978:OXR720997 PHN720978:PHN720997 PRJ720978:PRJ720997 QBF720978:QBF720997 QLB720978:QLB720997 QUX720978:QUX720997 RET720978:RET720997 ROP720978:ROP720997 RYL720978:RYL720997 SIH720978:SIH720997 SSD720978:SSD720997 TBZ720978:TBZ720997 TLV720978:TLV720997 TVR720978:TVR720997 UFN720978:UFN720997 UPJ720978:UPJ720997 UZF720978:UZF720997 VJB720978:VJB720997 VSX720978:VSX720997 WCT720978:WCT720997 WMP720978:WMP720997 WWL720978:WWL720997 AD786514:AD786533 JZ786514:JZ786533 TV786514:TV786533 ADR786514:ADR786533 ANN786514:ANN786533 AXJ786514:AXJ786533 BHF786514:BHF786533 BRB786514:BRB786533 CAX786514:CAX786533 CKT786514:CKT786533 CUP786514:CUP786533 DEL786514:DEL786533 DOH786514:DOH786533 DYD786514:DYD786533 EHZ786514:EHZ786533 ERV786514:ERV786533 FBR786514:FBR786533 FLN786514:FLN786533 FVJ786514:FVJ786533 GFF786514:GFF786533 GPB786514:GPB786533 GYX786514:GYX786533 HIT786514:HIT786533 HSP786514:HSP786533 ICL786514:ICL786533 IMH786514:IMH786533 IWD786514:IWD786533 JFZ786514:JFZ786533 JPV786514:JPV786533 JZR786514:JZR786533 KJN786514:KJN786533 KTJ786514:KTJ786533 LDF786514:LDF786533 LNB786514:LNB786533 LWX786514:LWX786533 MGT786514:MGT786533 MQP786514:MQP786533 NAL786514:NAL786533 NKH786514:NKH786533 NUD786514:NUD786533 ODZ786514:ODZ786533 ONV786514:ONV786533 OXR786514:OXR786533 PHN786514:PHN786533 PRJ786514:PRJ786533 QBF786514:QBF786533 QLB786514:QLB786533 QUX786514:QUX786533 RET786514:RET786533 ROP786514:ROP786533 RYL786514:RYL786533 SIH786514:SIH786533 SSD786514:SSD786533 TBZ786514:TBZ786533 TLV786514:TLV786533 TVR786514:TVR786533 UFN786514:UFN786533 UPJ786514:UPJ786533 UZF786514:UZF786533 VJB786514:VJB786533 VSX786514:VSX786533 WCT786514:WCT786533 WMP786514:WMP786533 WWL786514:WWL786533 AD852050:AD852069 JZ852050:JZ852069 TV852050:TV852069 ADR852050:ADR852069 ANN852050:ANN852069 AXJ852050:AXJ852069 BHF852050:BHF852069 BRB852050:BRB852069 CAX852050:CAX852069 CKT852050:CKT852069 CUP852050:CUP852069 DEL852050:DEL852069 DOH852050:DOH852069 DYD852050:DYD852069 EHZ852050:EHZ852069 ERV852050:ERV852069 FBR852050:FBR852069 FLN852050:FLN852069 FVJ852050:FVJ852069 GFF852050:GFF852069 GPB852050:GPB852069 GYX852050:GYX852069 HIT852050:HIT852069 HSP852050:HSP852069 ICL852050:ICL852069 IMH852050:IMH852069 IWD852050:IWD852069 JFZ852050:JFZ852069 JPV852050:JPV852069 JZR852050:JZR852069 KJN852050:KJN852069 KTJ852050:KTJ852069 LDF852050:LDF852069 LNB852050:LNB852069 LWX852050:LWX852069 MGT852050:MGT852069 MQP852050:MQP852069 NAL852050:NAL852069 NKH852050:NKH852069 NUD852050:NUD852069 ODZ852050:ODZ852069 ONV852050:ONV852069 OXR852050:OXR852069 PHN852050:PHN852069 PRJ852050:PRJ852069 QBF852050:QBF852069 QLB852050:QLB852069 QUX852050:QUX852069 RET852050:RET852069 ROP852050:ROP852069 RYL852050:RYL852069 SIH852050:SIH852069 SSD852050:SSD852069 TBZ852050:TBZ852069 TLV852050:TLV852069 TVR852050:TVR852069 UFN852050:UFN852069 UPJ852050:UPJ852069 UZF852050:UZF852069 VJB852050:VJB852069 VSX852050:VSX852069 WCT852050:WCT852069 WMP852050:WMP852069 WWL852050:WWL852069 AD917586:AD917605 JZ917586:JZ917605 TV917586:TV917605 ADR917586:ADR917605 ANN917586:ANN917605 AXJ917586:AXJ917605 BHF917586:BHF917605 BRB917586:BRB917605 CAX917586:CAX917605 CKT917586:CKT917605 CUP917586:CUP917605 DEL917586:DEL917605 DOH917586:DOH917605 DYD917586:DYD917605 EHZ917586:EHZ917605 ERV917586:ERV917605 FBR917586:FBR917605 FLN917586:FLN917605 FVJ917586:FVJ917605 GFF917586:GFF917605 GPB917586:GPB917605 GYX917586:GYX917605 HIT917586:HIT917605 HSP917586:HSP917605 ICL917586:ICL917605 IMH917586:IMH917605 IWD917586:IWD917605 JFZ917586:JFZ917605 JPV917586:JPV917605 JZR917586:JZR917605 KJN917586:KJN917605 KTJ917586:KTJ917605 LDF917586:LDF917605 LNB917586:LNB917605 LWX917586:LWX917605 MGT917586:MGT917605 MQP917586:MQP917605 NAL917586:NAL917605 NKH917586:NKH917605 NUD917586:NUD917605 ODZ917586:ODZ917605 ONV917586:ONV917605 OXR917586:OXR917605 PHN917586:PHN917605 PRJ917586:PRJ917605 QBF917586:QBF917605 QLB917586:QLB917605 QUX917586:QUX917605 RET917586:RET917605 ROP917586:ROP917605 RYL917586:RYL917605 SIH917586:SIH917605 SSD917586:SSD917605 TBZ917586:TBZ917605 TLV917586:TLV917605 TVR917586:TVR917605 UFN917586:UFN917605 UPJ917586:UPJ917605 UZF917586:UZF917605 VJB917586:VJB917605 VSX917586:VSX917605 WCT917586:WCT917605 WMP917586:WMP917605 WWL917586:WWL917605 AD983122:AD983141 JZ983122:JZ983141 TV983122:TV983141 ADR983122:ADR983141 ANN983122:ANN983141 AXJ983122:AXJ983141 BHF983122:BHF983141 BRB983122:BRB983141 CAX983122:CAX983141 CKT983122:CKT983141 CUP983122:CUP983141 DEL983122:DEL983141 DOH983122:DOH983141 DYD983122:DYD983141 EHZ983122:EHZ983141 ERV983122:ERV983141 FBR983122:FBR983141 FLN983122:FLN983141 FVJ983122:FVJ983141 GFF983122:GFF983141 GPB983122:GPB983141 GYX983122:GYX983141 HIT983122:HIT983141 HSP983122:HSP983141 ICL983122:ICL983141 IMH983122:IMH983141 IWD983122:IWD983141 JFZ983122:JFZ983141 JPV983122:JPV983141 JZR983122:JZR983141 KJN983122:KJN983141 KTJ983122:KTJ983141 LDF983122:LDF983141 LNB983122:LNB983141 LWX983122:LWX983141 MGT983122:MGT983141 MQP983122:MQP983141 NAL983122:NAL983141 NKH983122:NKH983141 NUD983122:NUD983141 ODZ983122:ODZ983141 ONV983122:ONV983141 OXR983122:OXR983141 PHN983122:PHN983141 PRJ983122:PRJ983141 QBF983122:QBF983141 QLB983122:QLB983141 QUX983122:QUX983141 RET983122:RET983141 ROP983122:ROP983141 RYL983122:RYL983141 SIH983122:SIH983141 SSD983122:SSD983141 TBZ983122:TBZ983141 TLV983122:TLV983141 TVR983122:TVR983141 UFN983122:UFN983141 UPJ983122:UPJ983141 UZF983122:UZF983141 VJB983122:VJB983141 VSX983122:VSX983141 WCT983122:WCT983141 WMP983122:WMP983141 TV96:TV98 JZ96:JZ98 WWL96:WWL98 WMP96:WMP98 WCT96:WCT98 VSX96:VSX98 VJB96:VJB98 UZF96:UZF98 UPJ96:UPJ98 UFN96:UFN98 TVR96:TVR98 TLV96:TLV98 TBZ96:TBZ98 SSD96:SSD98 SIH96:SIH98 RYL96:RYL98 ROP96:ROP98 RET96:RET98 QUX96:QUX98 QLB96:QLB98 QBF96:QBF98 PRJ96:PRJ98 PHN96:PHN98 OXR96:OXR98 ONV96:ONV98 ODZ96:ODZ98 NUD96:NUD98 NKH96:NKH98 NAL96:NAL98 MQP96:MQP98 MGT96:MGT98 LWX96:LWX98 LNB96:LNB98 LDF96:LDF98 KTJ96:KTJ98 KJN96:KJN98 JZR96:JZR98 JPV96:JPV98 JFZ96:JFZ98 IWD96:IWD98 IMH96:IMH98 ICL96:ICL98 HSP96:HSP98 HIT96:HIT98 GYX96:GYX98 GPB96:GPB98 GFF96:GFF98 FVJ96:FVJ98 FLN96:FLN98 FBR96:FBR98 ERV96:ERV98 EHZ96:EHZ98 DYD96:DYD98 DOH96:DOH98 DEL96:DEL98 CUP96:CUP98 CKT96:CKT98 CAX96:CAX98 BRB96:BRB98 BHF96:BHF98 AXJ96:AXJ98 ANN96:ANN98 ADR96:ADR98 AD29:AD101 WWL5:WWL88 JZ5:JZ88 TV5:TV88 ADR5:ADR88 ANN5:ANN88 AXJ5:AXJ88 BHF5:BHF88 BRB5:BRB88 CAX5:CAX88 CKT5:CKT88 CUP5:CUP88 DEL5:DEL88 DOH5:DOH88 DYD5:DYD88 EHZ5:EHZ88 ERV5:ERV88 FBR5:FBR88 FLN5:FLN88 FVJ5:FVJ88 GFF5:GFF88 GPB5:GPB88 GYX5:GYX88 HIT5:HIT88 HSP5:HSP88 ICL5:ICL88 IMH5:IMH88 IWD5:IWD88 JFZ5:JFZ88 JPV5:JPV88 JZR5:JZR88 KJN5:KJN88 KTJ5:KTJ88 LDF5:LDF88 LNB5:LNB88 LWX5:LWX88 MGT5:MGT88 MQP5:MQP88 NAL5:NAL88 NKH5:NKH88 NUD5:NUD88 ODZ5:ODZ88 ONV5:ONV88 OXR5:OXR88 PHN5:PHN88 PRJ5:PRJ88 QBF5:QBF88 QLB5:QLB88 QUX5:QUX88 RET5:RET88 ROP5:ROP88 RYL5:RYL88 SIH5:SIH88 SSD5:SSD88 TBZ5:TBZ88 TLV5:TLV88 TVR5:TVR88 UFN5:UFN88 UPJ5:UPJ88 UZF5:UZF88 VJB5:VJB88 VSX5:VSX88 WCT5:WCT88 WMP5:WMP88 AD5:AD27">
      <formula1>$AD$6</formula1>
    </dataValidation>
    <dataValidation type="list" allowBlank="1" showInputMessage="1" showErrorMessage="1" sqref="AS103:AS65613 KO103:KO65613 UK103:UK65613 AEG103:AEG65613 AOC103:AOC65613 AXY103:AXY65613 BHU103:BHU65613 BRQ103:BRQ65613 CBM103:CBM65613 CLI103:CLI65613 CVE103:CVE65613 DFA103:DFA65613 DOW103:DOW65613 DYS103:DYS65613 EIO103:EIO65613 ESK103:ESK65613 FCG103:FCG65613 FMC103:FMC65613 FVY103:FVY65613 GFU103:GFU65613 GPQ103:GPQ65613 GZM103:GZM65613 HJI103:HJI65613 HTE103:HTE65613 IDA103:IDA65613 IMW103:IMW65613 IWS103:IWS65613 JGO103:JGO65613 JQK103:JQK65613 KAG103:KAG65613 KKC103:KKC65613 KTY103:KTY65613 LDU103:LDU65613 LNQ103:LNQ65613 LXM103:LXM65613 MHI103:MHI65613 MRE103:MRE65613 NBA103:NBA65613 NKW103:NKW65613 NUS103:NUS65613 OEO103:OEO65613 OOK103:OOK65613 OYG103:OYG65613 PIC103:PIC65613 PRY103:PRY65613 QBU103:QBU65613 QLQ103:QLQ65613 QVM103:QVM65613 RFI103:RFI65613 RPE103:RPE65613 RZA103:RZA65613 SIW103:SIW65613 SSS103:SSS65613 TCO103:TCO65613 TMK103:TMK65613 TWG103:TWG65613 UGC103:UGC65613 UPY103:UPY65613 UZU103:UZU65613 VJQ103:VJQ65613 VTM103:VTM65613 WDI103:WDI65613 WNE103:WNE65613 WXA103:WXA65613 AS65639:AS131149 KO65639:KO131149 UK65639:UK131149 AEG65639:AEG131149 AOC65639:AOC131149 AXY65639:AXY131149 BHU65639:BHU131149 BRQ65639:BRQ131149 CBM65639:CBM131149 CLI65639:CLI131149 CVE65639:CVE131149 DFA65639:DFA131149 DOW65639:DOW131149 DYS65639:DYS131149 EIO65639:EIO131149 ESK65639:ESK131149 FCG65639:FCG131149 FMC65639:FMC131149 FVY65639:FVY131149 GFU65639:GFU131149 GPQ65639:GPQ131149 GZM65639:GZM131149 HJI65639:HJI131149 HTE65639:HTE131149 IDA65639:IDA131149 IMW65639:IMW131149 IWS65639:IWS131149 JGO65639:JGO131149 JQK65639:JQK131149 KAG65639:KAG131149 KKC65639:KKC131149 KTY65639:KTY131149 LDU65639:LDU131149 LNQ65639:LNQ131149 LXM65639:LXM131149 MHI65639:MHI131149 MRE65639:MRE131149 NBA65639:NBA131149 NKW65639:NKW131149 NUS65639:NUS131149 OEO65639:OEO131149 OOK65639:OOK131149 OYG65639:OYG131149 PIC65639:PIC131149 PRY65639:PRY131149 QBU65639:QBU131149 QLQ65639:QLQ131149 QVM65639:QVM131149 RFI65639:RFI131149 RPE65639:RPE131149 RZA65639:RZA131149 SIW65639:SIW131149 SSS65639:SSS131149 TCO65639:TCO131149 TMK65639:TMK131149 TWG65639:TWG131149 UGC65639:UGC131149 UPY65639:UPY131149 UZU65639:UZU131149 VJQ65639:VJQ131149 VTM65639:VTM131149 WDI65639:WDI131149 WNE65639:WNE131149 WXA65639:WXA131149 AS131175:AS196685 KO131175:KO196685 UK131175:UK196685 AEG131175:AEG196685 AOC131175:AOC196685 AXY131175:AXY196685 BHU131175:BHU196685 BRQ131175:BRQ196685 CBM131175:CBM196685 CLI131175:CLI196685 CVE131175:CVE196685 DFA131175:DFA196685 DOW131175:DOW196685 DYS131175:DYS196685 EIO131175:EIO196685 ESK131175:ESK196685 FCG131175:FCG196685 FMC131175:FMC196685 FVY131175:FVY196685 GFU131175:GFU196685 GPQ131175:GPQ196685 GZM131175:GZM196685 HJI131175:HJI196685 HTE131175:HTE196685 IDA131175:IDA196685 IMW131175:IMW196685 IWS131175:IWS196685 JGO131175:JGO196685 JQK131175:JQK196685 KAG131175:KAG196685 KKC131175:KKC196685 KTY131175:KTY196685 LDU131175:LDU196685 LNQ131175:LNQ196685 LXM131175:LXM196685 MHI131175:MHI196685 MRE131175:MRE196685 NBA131175:NBA196685 NKW131175:NKW196685 NUS131175:NUS196685 OEO131175:OEO196685 OOK131175:OOK196685 OYG131175:OYG196685 PIC131175:PIC196685 PRY131175:PRY196685 QBU131175:QBU196685 QLQ131175:QLQ196685 QVM131175:QVM196685 RFI131175:RFI196685 RPE131175:RPE196685 RZA131175:RZA196685 SIW131175:SIW196685 SSS131175:SSS196685 TCO131175:TCO196685 TMK131175:TMK196685 TWG131175:TWG196685 UGC131175:UGC196685 UPY131175:UPY196685 UZU131175:UZU196685 VJQ131175:VJQ196685 VTM131175:VTM196685 WDI131175:WDI196685 WNE131175:WNE196685 WXA131175:WXA196685 AS196711:AS262221 KO196711:KO262221 UK196711:UK262221 AEG196711:AEG262221 AOC196711:AOC262221 AXY196711:AXY262221 BHU196711:BHU262221 BRQ196711:BRQ262221 CBM196711:CBM262221 CLI196711:CLI262221 CVE196711:CVE262221 DFA196711:DFA262221 DOW196711:DOW262221 DYS196711:DYS262221 EIO196711:EIO262221 ESK196711:ESK262221 FCG196711:FCG262221 FMC196711:FMC262221 FVY196711:FVY262221 GFU196711:GFU262221 GPQ196711:GPQ262221 GZM196711:GZM262221 HJI196711:HJI262221 HTE196711:HTE262221 IDA196711:IDA262221 IMW196711:IMW262221 IWS196711:IWS262221 JGO196711:JGO262221 JQK196711:JQK262221 KAG196711:KAG262221 KKC196711:KKC262221 KTY196711:KTY262221 LDU196711:LDU262221 LNQ196711:LNQ262221 LXM196711:LXM262221 MHI196711:MHI262221 MRE196711:MRE262221 NBA196711:NBA262221 NKW196711:NKW262221 NUS196711:NUS262221 OEO196711:OEO262221 OOK196711:OOK262221 OYG196711:OYG262221 PIC196711:PIC262221 PRY196711:PRY262221 QBU196711:QBU262221 QLQ196711:QLQ262221 QVM196711:QVM262221 RFI196711:RFI262221 RPE196711:RPE262221 RZA196711:RZA262221 SIW196711:SIW262221 SSS196711:SSS262221 TCO196711:TCO262221 TMK196711:TMK262221 TWG196711:TWG262221 UGC196711:UGC262221 UPY196711:UPY262221 UZU196711:UZU262221 VJQ196711:VJQ262221 VTM196711:VTM262221 WDI196711:WDI262221 WNE196711:WNE262221 WXA196711:WXA262221 AS262247:AS327757 KO262247:KO327757 UK262247:UK327757 AEG262247:AEG327757 AOC262247:AOC327757 AXY262247:AXY327757 BHU262247:BHU327757 BRQ262247:BRQ327757 CBM262247:CBM327757 CLI262247:CLI327757 CVE262247:CVE327757 DFA262247:DFA327757 DOW262247:DOW327757 DYS262247:DYS327757 EIO262247:EIO327757 ESK262247:ESK327757 FCG262247:FCG327757 FMC262247:FMC327757 FVY262247:FVY327757 GFU262247:GFU327757 GPQ262247:GPQ327757 GZM262247:GZM327757 HJI262247:HJI327757 HTE262247:HTE327757 IDA262247:IDA327757 IMW262247:IMW327757 IWS262247:IWS327757 JGO262247:JGO327757 JQK262247:JQK327757 KAG262247:KAG327757 KKC262247:KKC327757 KTY262247:KTY327757 LDU262247:LDU327757 LNQ262247:LNQ327757 LXM262247:LXM327757 MHI262247:MHI327757 MRE262247:MRE327757 NBA262247:NBA327757 NKW262247:NKW327757 NUS262247:NUS327757 OEO262247:OEO327757 OOK262247:OOK327757 OYG262247:OYG327757 PIC262247:PIC327757 PRY262247:PRY327757 QBU262247:QBU327757 QLQ262247:QLQ327757 QVM262247:QVM327757 RFI262247:RFI327757 RPE262247:RPE327757 RZA262247:RZA327757 SIW262247:SIW327757 SSS262247:SSS327757 TCO262247:TCO327757 TMK262247:TMK327757 TWG262247:TWG327757 UGC262247:UGC327757 UPY262247:UPY327757 UZU262247:UZU327757 VJQ262247:VJQ327757 VTM262247:VTM327757 WDI262247:WDI327757 WNE262247:WNE327757 WXA262247:WXA327757 AS327783:AS393293 KO327783:KO393293 UK327783:UK393293 AEG327783:AEG393293 AOC327783:AOC393293 AXY327783:AXY393293 BHU327783:BHU393293 BRQ327783:BRQ393293 CBM327783:CBM393293 CLI327783:CLI393293 CVE327783:CVE393293 DFA327783:DFA393293 DOW327783:DOW393293 DYS327783:DYS393293 EIO327783:EIO393293 ESK327783:ESK393293 FCG327783:FCG393293 FMC327783:FMC393293 FVY327783:FVY393293 GFU327783:GFU393293 GPQ327783:GPQ393293 GZM327783:GZM393293 HJI327783:HJI393293 HTE327783:HTE393293 IDA327783:IDA393293 IMW327783:IMW393293 IWS327783:IWS393293 JGO327783:JGO393293 JQK327783:JQK393293 KAG327783:KAG393293 KKC327783:KKC393293 KTY327783:KTY393293 LDU327783:LDU393293 LNQ327783:LNQ393293 LXM327783:LXM393293 MHI327783:MHI393293 MRE327783:MRE393293 NBA327783:NBA393293 NKW327783:NKW393293 NUS327783:NUS393293 OEO327783:OEO393293 OOK327783:OOK393293 OYG327783:OYG393293 PIC327783:PIC393293 PRY327783:PRY393293 QBU327783:QBU393293 QLQ327783:QLQ393293 QVM327783:QVM393293 RFI327783:RFI393293 RPE327783:RPE393293 RZA327783:RZA393293 SIW327783:SIW393293 SSS327783:SSS393293 TCO327783:TCO393293 TMK327783:TMK393293 TWG327783:TWG393293 UGC327783:UGC393293 UPY327783:UPY393293 UZU327783:UZU393293 VJQ327783:VJQ393293 VTM327783:VTM393293 WDI327783:WDI393293 WNE327783:WNE393293 WXA327783:WXA393293 AS393319:AS458829 KO393319:KO458829 UK393319:UK458829 AEG393319:AEG458829 AOC393319:AOC458829 AXY393319:AXY458829 BHU393319:BHU458829 BRQ393319:BRQ458829 CBM393319:CBM458829 CLI393319:CLI458829 CVE393319:CVE458829 DFA393319:DFA458829 DOW393319:DOW458829 DYS393319:DYS458829 EIO393319:EIO458829 ESK393319:ESK458829 FCG393319:FCG458829 FMC393319:FMC458829 FVY393319:FVY458829 GFU393319:GFU458829 GPQ393319:GPQ458829 GZM393319:GZM458829 HJI393319:HJI458829 HTE393319:HTE458829 IDA393319:IDA458829 IMW393319:IMW458829 IWS393319:IWS458829 JGO393319:JGO458829 JQK393319:JQK458829 KAG393319:KAG458829 KKC393319:KKC458829 KTY393319:KTY458829 LDU393319:LDU458829 LNQ393319:LNQ458829 LXM393319:LXM458829 MHI393319:MHI458829 MRE393319:MRE458829 NBA393319:NBA458829 NKW393319:NKW458829 NUS393319:NUS458829 OEO393319:OEO458829 OOK393319:OOK458829 OYG393319:OYG458829 PIC393319:PIC458829 PRY393319:PRY458829 QBU393319:QBU458829 QLQ393319:QLQ458829 QVM393319:QVM458829 RFI393319:RFI458829 RPE393319:RPE458829 RZA393319:RZA458829 SIW393319:SIW458829 SSS393319:SSS458829 TCO393319:TCO458829 TMK393319:TMK458829 TWG393319:TWG458829 UGC393319:UGC458829 UPY393319:UPY458829 UZU393319:UZU458829 VJQ393319:VJQ458829 VTM393319:VTM458829 WDI393319:WDI458829 WNE393319:WNE458829 WXA393319:WXA458829 AS458855:AS524365 KO458855:KO524365 UK458855:UK524365 AEG458855:AEG524365 AOC458855:AOC524365 AXY458855:AXY524365 BHU458855:BHU524365 BRQ458855:BRQ524365 CBM458855:CBM524365 CLI458855:CLI524365 CVE458855:CVE524365 DFA458855:DFA524365 DOW458855:DOW524365 DYS458855:DYS524365 EIO458855:EIO524365 ESK458855:ESK524365 FCG458855:FCG524365 FMC458855:FMC524365 FVY458855:FVY524365 GFU458855:GFU524365 GPQ458855:GPQ524365 GZM458855:GZM524365 HJI458855:HJI524365 HTE458855:HTE524365 IDA458855:IDA524365 IMW458855:IMW524365 IWS458855:IWS524365 JGO458855:JGO524365 JQK458855:JQK524365 KAG458855:KAG524365 KKC458855:KKC524365 KTY458855:KTY524365 LDU458855:LDU524365 LNQ458855:LNQ524365 LXM458855:LXM524365 MHI458855:MHI524365 MRE458855:MRE524365 NBA458855:NBA524365 NKW458855:NKW524365 NUS458855:NUS524365 OEO458855:OEO524365 OOK458855:OOK524365 OYG458855:OYG524365 PIC458855:PIC524365 PRY458855:PRY524365 QBU458855:QBU524365 QLQ458855:QLQ524365 QVM458855:QVM524365 RFI458855:RFI524365 RPE458855:RPE524365 RZA458855:RZA524365 SIW458855:SIW524365 SSS458855:SSS524365 TCO458855:TCO524365 TMK458855:TMK524365 TWG458855:TWG524365 UGC458855:UGC524365 UPY458855:UPY524365 UZU458855:UZU524365 VJQ458855:VJQ524365 VTM458855:VTM524365 WDI458855:WDI524365 WNE458855:WNE524365 WXA458855:WXA524365 AS524391:AS589901 KO524391:KO589901 UK524391:UK589901 AEG524391:AEG589901 AOC524391:AOC589901 AXY524391:AXY589901 BHU524391:BHU589901 BRQ524391:BRQ589901 CBM524391:CBM589901 CLI524391:CLI589901 CVE524391:CVE589901 DFA524391:DFA589901 DOW524391:DOW589901 DYS524391:DYS589901 EIO524391:EIO589901 ESK524391:ESK589901 FCG524391:FCG589901 FMC524391:FMC589901 FVY524391:FVY589901 GFU524391:GFU589901 GPQ524391:GPQ589901 GZM524391:GZM589901 HJI524391:HJI589901 HTE524391:HTE589901 IDA524391:IDA589901 IMW524391:IMW589901 IWS524391:IWS589901 JGO524391:JGO589901 JQK524391:JQK589901 KAG524391:KAG589901 KKC524391:KKC589901 KTY524391:KTY589901 LDU524391:LDU589901 LNQ524391:LNQ589901 LXM524391:LXM589901 MHI524391:MHI589901 MRE524391:MRE589901 NBA524391:NBA589901 NKW524391:NKW589901 NUS524391:NUS589901 OEO524391:OEO589901 OOK524391:OOK589901 OYG524391:OYG589901 PIC524391:PIC589901 PRY524391:PRY589901 QBU524391:QBU589901 QLQ524391:QLQ589901 QVM524391:QVM589901 RFI524391:RFI589901 RPE524391:RPE589901 RZA524391:RZA589901 SIW524391:SIW589901 SSS524391:SSS589901 TCO524391:TCO589901 TMK524391:TMK589901 TWG524391:TWG589901 UGC524391:UGC589901 UPY524391:UPY589901 UZU524391:UZU589901 VJQ524391:VJQ589901 VTM524391:VTM589901 WDI524391:WDI589901 WNE524391:WNE589901 WXA524391:WXA589901 AS589927:AS655437 KO589927:KO655437 UK589927:UK655437 AEG589927:AEG655437 AOC589927:AOC655437 AXY589927:AXY655437 BHU589927:BHU655437 BRQ589927:BRQ655437 CBM589927:CBM655437 CLI589927:CLI655437 CVE589927:CVE655437 DFA589927:DFA655437 DOW589927:DOW655437 DYS589927:DYS655437 EIO589927:EIO655437 ESK589927:ESK655437 FCG589927:FCG655437 FMC589927:FMC655437 FVY589927:FVY655437 GFU589927:GFU655437 GPQ589927:GPQ655437 GZM589927:GZM655437 HJI589927:HJI655437 HTE589927:HTE655437 IDA589927:IDA655437 IMW589927:IMW655437 IWS589927:IWS655437 JGO589927:JGO655437 JQK589927:JQK655437 KAG589927:KAG655437 KKC589927:KKC655437 KTY589927:KTY655437 LDU589927:LDU655437 LNQ589927:LNQ655437 LXM589927:LXM655437 MHI589927:MHI655437 MRE589927:MRE655437 NBA589927:NBA655437 NKW589927:NKW655437 NUS589927:NUS655437 OEO589927:OEO655437 OOK589927:OOK655437 OYG589927:OYG655437 PIC589927:PIC655437 PRY589927:PRY655437 QBU589927:QBU655437 QLQ589927:QLQ655437 QVM589927:QVM655437 RFI589927:RFI655437 RPE589927:RPE655437 RZA589927:RZA655437 SIW589927:SIW655437 SSS589927:SSS655437 TCO589927:TCO655437 TMK589927:TMK655437 TWG589927:TWG655437 UGC589927:UGC655437 UPY589927:UPY655437 UZU589927:UZU655437 VJQ589927:VJQ655437 VTM589927:VTM655437 WDI589927:WDI655437 WNE589927:WNE655437 WXA589927:WXA655437 AS655463:AS720973 KO655463:KO720973 UK655463:UK720973 AEG655463:AEG720973 AOC655463:AOC720973 AXY655463:AXY720973 BHU655463:BHU720973 BRQ655463:BRQ720973 CBM655463:CBM720973 CLI655463:CLI720973 CVE655463:CVE720973 DFA655463:DFA720973 DOW655463:DOW720973 DYS655463:DYS720973 EIO655463:EIO720973 ESK655463:ESK720973 FCG655463:FCG720973 FMC655463:FMC720973 FVY655463:FVY720973 GFU655463:GFU720973 GPQ655463:GPQ720973 GZM655463:GZM720973 HJI655463:HJI720973 HTE655463:HTE720973 IDA655463:IDA720973 IMW655463:IMW720973 IWS655463:IWS720973 JGO655463:JGO720973 JQK655463:JQK720973 KAG655463:KAG720973 KKC655463:KKC720973 KTY655463:KTY720973 LDU655463:LDU720973 LNQ655463:LNQ720973 LXM655463:LXM720973 MHI655463:MHI720973 MRE655463:MRE720973 NBA655463:NBA720973 NKW655463:NKW720973 NUS655463:NUS720973 OEO655463:OEO720973 OOK655463:OOK720973 OYG655463:OYG720973 PIC655463:PIC720973 PRY655463:PRY720973 QBU655463:QBU720973 QLQ655463:QLQ720973 QVM655463:QVM720973 RFI655463:RFI720973 RPE655463:RPE720973 RZA655463:RZA720973 SIW655463:SIW720973 SSS655463:SSS720973 TCO655463:TCO720973 TMK655463:TMK720973 TWG655463:TWG720973 UGC655463:UGC720973 UPY655463:UPY720973 UZU655463:UZU720973 VJQ655463:VJQ720973 VTM655463:VTM720973 WDI655463:WDI720973 WNE655463:WNE720973 WXA655463:WXA720973 AS720999:AS786509 KO720999:KO786509 UK720999:UK786509 AEG720999:AEG786509 AOC720999:AOC786509 AXY720999:AXY786509 BHU720999:BHU786509 BRQ720999:BRQ786509 CBM720999:CBM786509 CLI720999:CLI786509 CVE720999:CVE786509 DFA720999:DFA786509 DOW720999:DOW786509 DYS720999:DYS786509 EIO720999:EIO786509 ESK720999:ESK786509 FCG720999:FCG786509 FMC720999:FMC786509 FVY720999:FVY786509 GFU720999:GFU786509 GPQ720999:GPQ786509 GZM720999:GZM786509 HJI720999:HJI786509 HTE720999:HTE786509 IDA720999:IDA786509 IMW720999:IMW786509 IWS720999:IWS786509 JGO720999:JGO786509 JQK720999:JQK786509 KAG720999:KAG786509 KKC720999:KKC786509 KTY720999:KTY786509 LDU720999:LDU786509 LNQ720999:LNQ786509 LXM720999:LXM786509 MHI720999:MHI786509 MRE720999:MRE786509 NBA720999:NBA786509 NKW720999:NKW786509 NUS720999:NUS786509 OEO720999:OEO786509 OOK720999:OOK786509 OYG720999:OYG786509 PIC720999:PIC786509 PRY720999:PRY786509 QBU720999:QBU786509 QLQ720999:QLQ786509 QVM720999:QVM786509 RFI720999:RFI786509 RPE720999:RPE786509 RZA720999:RZA786509 SIW720999:SIW786509 SSS720999:SSS786509 TCO720999:TCO786509 TMK720999:TMK786509 TWG720999:TWG786509 UGC720999:UGC786509 UPY720999:UPY786509 UZU720999:UZU786509 VJQ720999:VJQ786509 VTM720999:VTM786509 WDI720999:WDI786509 WNE720999:WNE786509 WXA720999:WXA786509 AS786535:AS852045 KO786535:KO852045 UK786535:UK852045 AEG786535:AEG852045 AOC786535:AOC852045 AXY786535:AXY852045 BHU786535:BHU852045 BRQ786535:BRQ852045 CBM786535:CBM852045 CLI786535:CLI852045 CVE786535:CVE852045 DFA786535:DFA852045 DOW786535:DOW852045 DYS786535:DYS852045 EIO786535:EIO852045 ESK786535:ESK852045 FCG786535:FCG852045 FMC786535:FMC852045 FVY786535:FVY852045 GFU786535:GFU852045 GPQ786535:GPQ852045 GZM786535:GZM852045 HJI786535:HJI852045 HTE786535:HTE852045 IDA786535:IDA852045 IMW786535:IMW852045 IWS786535:IWS852045 JGO786535:JGO852045 JQK786535:JQK852045 KAG786535:KAG852045 KKC786535:KKC852045 KTY786535:KTY852045 LDU786535:LDU852045 LNQ786535:LNQ852045 LXM786535:LXM852045 MHI786535:MHI852045 MRE786535:MRE852045 NBA786535:NBA852045 NKW786535:NKW852045 NUS786535:NUS852045 OEO786535:OEO852045 OOK786535:OOK852045 OYG786535:OYG852045 PIC786535:PIC852045 PRY786535:PRY852045 QBU786535:QBU852045 QLQ786535:QLQ852045 QVM786535:QVM852045 RFI786535:RFI852045 RPE786535:RPE852045 RZA786535:RZA852045 SIW786535:SIW852045 SSS786535:SSS852045 TCO786535:TCO852045 TMK786535:TMK852045 TWG786535:TWG852045 UGC786535:UGC852045 UPY786535:UPY852045 UZU786535:UZU852045 VJQ786535:VJQ852045 VTM786535:VTM852045 WDI786535:WDI852045 WNE786535:WNE852045 WXA786535:WXA852045 AS852071:AS917581 KO852071:KO917581 UK852071:UK917581 AEG852071:AEG917581 AOC852071:AOC917581 AXY852071:AXY917581 BHU852071:BHU917581 BRQ852071:BRQ917581 CBM852071:CBM917581 CLI852071:CLI917581 CVE852071:CVE917581 DFA852071:DFA917581 DOW852071:DOW917581 DYS852071:DYS917581 EIO852071:EIO917581 ESK852071:ESK917581 FCG852071:FCG917581 FMC852071:FMC917581 FVY852071:FVY917581 GFU852071:GFU917581 GPQ852071:GPQ917581 GZM852071:GZM917581 HJI852071:HJI917581 HTE852071:HTE917581 IDA852071:IDA917581 IMW852071:IMW917581 IWS852071:IWS917581 JGO852071:JGO917581 JQK852071:JQK917581 KAG852071:KAG917581 KKC852071:KKC917581 KTY852071:KTY917581 LDU852071:LDU917581 LNQ852071:LNQ917581 LXM852071:LXM917581 MHI852071:MHI917581 MRE852071:MRE917581 NBA852071:NBA917581 NKW852071:NKW917581 NUS852071:NUS917581 OEO852071:OEO917581 OOK852071:OOK917581 OYG852071:OYG917581 PIC852071:PIC917581 PRY852071:PRY917581 QBU852071:QBU917581 QLQ852071:QLQ917581 QVM852071:QVM917581 RFI852071:RFI917581 RPE852071:RPE917581 RZA852071:RZA917581 SIW852071:SIW917581 SSS852071:SSS917581 TCO852071:TCO917581 TMK852071:TMK917581 TWG852071:TWG917581 UGC852071:UGC917581 UPY852071:UPY917581 UZU852071:UZU917581 VJQ852071:VJQ917581 VTM852071:VTM917581 WDI852071:WDI917581 WNE852071:WNE917581 WXA852071:WXA917581 AS917607:AS983117 KO917607:KO983117 UK917607:UK983117 AEG917607:AEG983117 AOC917607:AOC983117 AXY917607:AXY983117 BHU917607:BHU983117 BRQ917607:BRQ983117 CBM917607:CBM983117 CLI917607:CLI983117 CVE917607:CVE983117 DFA917607:DFA983117 DOW917607:DOW983117 DYS917607:DYS983117 EIO917607:EIO983117 ESK917607:ESK983117 FCG917607:FCG983117 FMC917607:FMC983117 FVY917607:FVY983117 GFU917607:GFU983117 GPQ917607:GPQ983117 GZM917607:GZM983117 HJI917607:HJI983117 HTE917607:HTE983117 IDA917607:IDA983117 IMW917607:IMW983117 IWS917607:IWS983117 JGO917607:JGO983117 JQK917607:JQK983117 KAG917607:KAG983117 KKC917607:KKC983117 KTY917607:KTY983117 LDU917607:LDU983117 LNQ917607:LNQ983117 LXM917607:LXM983117 MHI917607:MHI983117 MRE917607:MRE983117 NBA917607:NBA983117 NKW917607:NKW983117 NUS917607:NUS983117 OEO917607:OEO983117 OOK917607:OOK983117 OYG917607:OYG983117 PIC917607:PIC983117 PRY917607:PRY983117 QBU917607:QBU983117 QLQ917607:QLQ983117 QVM917607:QVM983117 RFI917607:RFI983117 RPE917607:RPE983117 RZA917607:RZA983117 SIW917607:SIW983117 SSS917607:SSS983117 TCO917607:TCO983117 TMK917607:TMK983117 TWG917607:TWG983117 UGC917607:UGC983117 UPY917607:UPY983117 UZU917607:UZU983117 VJQ917607:VJQ983117 VTM917607:VTM983117 WDI917607:WDI983117 WNE917607:WNE983117 WXA917607:WXA983117 AS983143:AS1048576 KO983143:KO1048576 UK983143:UK1048576 AEG983143:AEG1048576 AOC983143:AOC1048576 AXY983143:AXY1048576 BHU983143:BHU1048576 BRQ983143:BRQ1048576 CBM983143:CBM1048576 CLI983143:CLI1048576 CVE983143:CVE1048576 DFA983143:DFA1048576 DOW983143:DOW1048576 DYS983143:DYS1048576 EIO983143:EIO1048576 ESK983143:ESK1048576 FCG983143:FCG1048576 FMC983143:FMC1048576 FVY983143:FVY1048576 GFU983143:GFU1048576 GPQ983143:GPQ1048576 GZM983143:GZM1048576 HJI983143:HJI1048576 HTE983143:HTE1048576 IDA983143:IDA1048576 IMW983143:IMW1048576 IWS983143:IWS1048576 JGO983143:JGO1048576 JQK983143:JQK1048576 KAG983143:KAG1048576 KKC983143:KKC1048576 KTY983143:KTY1048576 LDU983143:LDU1048576 LNQ983143:LNQ1048576 LXM983143:LXM1048576 MHI983143:MHI1048576 MRE983143:MRE1048576 NBA983143:NBA1048576 NKW983143:NKW1048576 NUS983143:NUS1048576 OEO983143:OEO1048576 OOK983143:OOK1048576 OYG983143:OYG1048576 PIC983143:PIC1048576 PRY983143:PRY1048576 QBU983143:QBU1048576 QLQ983143:QLQ1048576 QVM983143:QVM1048576 RFI983143:RFI1048576 RPE983143:RPE1048576 RZA983143:RZA1048576 SIW983143:SIW1048576 SSS983143:SSS1048576 TCO983143:TCO1048576 TMK983143:TMK1048576 TWG983143:TWG1048576 UGC983143:UGC1048576 UPY983143:UPY1048576 UZU983143:UZU1048576 VJQ983143:VJQ1048576 VTM983143:VTM1048576 WDI983143:WDI1048576 WNE983143:WNE1048576 WXA983143:WXA1048576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615 KO65615 UK65615 AEG65615 AOC65615 AXY65615 BHU65615 BRQ65615 CBM65615 CLI65615 CVE65615 DFA65615 DOW65615 DYS65615 EIO65615 ESK65615 FCG65615 FMC65615 FVY65615 GFU65615 GPQ65615 GZM65615 HJI65615 HTE65615 IDA65615 IMW65615 IWS65615 JGO65615 JQK65615 KAG65615 KKC65615 KTY65615 LDU65615 LNQ65615 LXM65615 MHI65615 MRE65615 NBA65615 NKW65615 NUS65615 OEO65615 OOK65615 OYG65615 PIC65615 PRY65615 QBU65615 QLQ65615 QVM65615 RFI65615 RPE65615 RZA65615 SIW65615 SSS65615 TCO65615 TMK65615 TWG65615 UGC65615 UPY65615 UZU65615 VJQ65615 VTM65615 WDI65615 WNE65615 WXA65615 AS131151 KO131151 UK131151 AEG131151 AOC131151 AXY131151 BHU131151 BRQ131151 CBM131151 CLI131151 CVE131151 DFA131151 DOW131151 DYS131151 EIO131151 ESK131151 FCG131151 FMC131151 FVY131151 GFU131151 GPQ131151 GZM131151 HJI131151 HTE131151 IDA131151 IMW131151 IWS131151 JGO131151 JQK131151 KAG131151 KKC131151 KTY131151 LDU131151 LNQ131151 LXM131151 MHI131151 MRE131151 NBA131151 NKW131151 NUS131151 OEO131151 OOK131151 OYG131151 PIC131151 PRY131151 QBU131151 QLQ131151 QVM131151 RFI131151 RPE131151 RZA131151 SIW131151 SSS131151 TCO131151 TMK131151 TWG131151 UGC131151 UPY131151 UZU131151 VJQ131151 VTM131151 WDI131151 WNE131151 WXA131151 AS196687 KO196687 UK196687 AEG196687 AOC196687 AXY196687 BHU196687 BRQ196687 CBM196687 CLI196687 CVE196687 DFA196687 DOW196687 DYS196687 EIO196687 ESK196687 FCG196687 FMC196687 FVY196687 GFU196687 GPQ196687 GZM196687 HJI196687 HTE196687 IDA196687 IMW196687 IWS196687 JGO196687 JQK196687 KAG196687 KKC196687 KTY196687 LDU196687 LNQ196687 LXM196687 MHI196687 MRE196687 NBA196687 NKW196687 NUS196687 OEO196687 OOK196687 OYG196687 PIC196687 PRY196687 QBU196687 QLQ196687 QVM196687 RFI196687 RPE196687 RZA196687 SIW196687 SSS196687 TCO196687 TMK196687 TWG196687 UGC196687 UPY196687 UZU196687 VJQ196687 VTM196687 WDI196687 WNE196687 WXA196687 AS262223 KO262223 UK262223 AEG262223 AOC262223 AXY262223 BHU262223 BRQ262223 CBM262223 CLI262223 CVE262223 DFA262223 DOW262223 DYS262223 EIO262223 ESK262223 FCG262223 FMC262223 FVY262223 GFU262223 GPQ262223 GZM262223 HJI262223 HTE262223 IDA262223 IMW262223 IWS262223 JGO262223 JQK262223 KAG262223 KKC262223 KTY262223 LDU262223 LNQ262223 LXM262223 MHI262223 MRE262223 NBA262223 NKW262223 NUS262223 OEO262223 OOK262223 OYG262223 PIC262223 PRY262223 QBU262223 QLQ262223 QVM262223 RFI262223 RPE262223 RZA262223 SIW262223 SSS262223 TCO262223 TMK262223 TWG262223 UGC262223 UPY262223 UZU262223 VJQ262223 VTM262223 WDI262223 WNE262223 WXA262223 AS327759 KO327759 UK327759 AEG327759 AOC327759 AXY327759 BHU327759 BRQ327759 CBM327759 CLI327759 CVE327759 DFA327759 DOW327759 DYS327759 EIO327759 ESK327759 FCG327759 FMC327759 FVY327759 GFU327759 GPQ327759 GZM327759 HJI327759 HTE327759 IDA327759 IMW327759 IWS327759 JGO327759 JQK327759 KAG327759 KKC327759 KTY327759 LDU327759 LNQ327759 LXM327759 MHI327759 MRE327759 NBA327759 NKW327759 NUS327759 OEO327759 OOK327759 OYG327759 PIC327759 PRY327759 QBU327759 QLQ327759 QVM327759 RFI327759 RPE327759 RZA327759 SIW327759 SSS327759 TCO327759 TMK327759 TWG327759 UGC327759 UPY327759 UZU327759 VJQ327759 VTM327759 WDI327759 WNE327759 WXA327759 AS393295 KO393295 UK393295 AEG393295 AOC393295 AXY393295 BHU393295 BRQ393295 CBM393295 CLI393295 CVE393295 DFA393295 DOW393295 DYS393295 EIO393295 ESK393295 FCG393295 FMC393295 FVY393295 GFU393295 GPQ393295 GZM393295 HJI393295 HTE393295 IDA393295 IMW393295 IWS393295 JGO393295 JQK393295 KAG393295 KKC393295 KTY393295 LDU393295 LNQ393295 LXM393295 MHI393295 MRE393295 NBA393295 NKW393295 NUS393295 OEO393295 OOK393295 OYG393295 PIC393295 PRY393295 QBU393295 QLQ393295 QVM393295 RFI393295 RPE393295 RZA393295 SIW393295 SSS393295 TCO393295 TMK393295 TWG393295 UGC393295 UPY393295 UZU393295 VJQ393295 VTM393295 WDI393295 WNE393295 WXA393295 AS458831 KO458831 UK458831 AEG458831 AOC458831 AXY458831 BHU458831 BRQ458831 CBM458831 CLI458831 CVE458831 DFA458831 DOW458831 DYS458831 EIO458831 ESK458831 FCG458831 FMC458831 FVY458831 GFU458831 GPQ458831 GZM458831 HJI458831 HTE458831 IDA458831 IMW458831 IWS458831 JGO458831 JQK458831 KAG458831 KKC458831 KTY458831 LDU458831 LNQ458831 LXM458831 MHI458831 MRE458831 NBA458831 NKW458831 NUS458831 OEO458831 OOK458831 OYG458831 PIC458831 PRY458831 QBU458831 QLQ458831 QVM458831 RFI458831 RPE458831 RZA458831 SIW458831 SSS458831 TCO458831 TMK458831 TWG458831 UGC458831 UPY458831 UZU458831 VJQ458831 VTM458831 WDI458831 WNE458831 WXA458831 AS524367 KO524367 UK524367 AEG524367 AOC524367 AXY524367 BHU524367 BRQ524367 CBM524367 CLI524367 CVE524367 DFA524367 DOW524367 DYS524367 EIO524367 ESK524367 FCG524367 FMC524367 FVY524367 GFU524367 GPQ524367 GZM524367 HJI524367 HTE524367 IDA524367 IMW524367 IWS524367 JGO524367 JQK524367 KAG524367 KKC524367 KTY524367 LDU524367 LNQ524367 LXM524367 MHI524367 MRE524367 NBA524367 NKW524367 NUS524367 OEO524367 OOK524367 OYG524367 PIC524367 PRY524367 QBU524367 QLQ524367 QVM524367 RFI524367 RPE524367 RZA524367 SIW524367 SSS524367 TCO524367 TMK524367 TWG524367 UGC524367 UPY524367 UZU524367 VJQ524367 VTM524367 WDI524367 WNE524367 WXA524367 AS589903 KO589903 UK589903 AEG589903 AOC589903 AXY589903 BHU589903 BRQ589903 CBM589903 CLI589903 CVE589903 DFA589903 DOW589903 DYS589903 EIO589903 ESK589903 FCG589903 FMC589903 FVY589903 GFU589903 GPQ589903 GZM589903 HJI589903 HTE589903 IDA589903 IMW589903 IWS589903 JGO589903 JQK589903 KAG589903 KKC589903 KTY589903 LDU589903 LNQ589903 LXM589903 MHI589903 MRE589903 NBA589903 NKW589903 NUS589903 OEO589903 OOK589903 OYG589903 PIC589903 PRY589903 QBU589903 QLQ589903 QVM589903 RFI589903 RPE589903 RZA589903 SIW589903 SSS589903 TCO589903 TMK589903 TWG589903 UGC589903 UPY589903 UZU589903 VJQ589903 VTM589903 WDI589903 WNE589903 WXA589903 AS655439 KO655439 UK655439 AEG655439 AOC655439 AXY655439 BHU655439 BRQ655439 CBM655439 CLI655439 CVE655439 DFA655439 DOW655439 DYS655439 EIO655439 ESK655439 FCG655439 FMC655439 FVY655439 GFU655439 GPQ655439 GZM655439 HJI655439 HTE655439 IDA655439 IMW655439 IWS655439 JGO655439 JQK655439 KAG655439 KKC655439 KTY655439 LDU655439 LNQ655439 LXM655439 MHI655439 MRE655439 NBA655439 NKW655439 NUS655439 OEO655439 OOK655439 OYG655439 PIC655439 PRY655439 QBU655439 QLQ655439 QVM655439 RFI655439 RPE655439 RZA655439 SIW655439 SSS655439 TCO655439 TMK655439 TWG655439 UGC655439 UPY655439 UZU655439 VJQ655439 VTM655439 WDI655439 WNE655439 WXA655439 AS720975 KO720975 UK720975 AEG720975 AOC720975 AXY720975 BHU720975 BRQ720975 CBM720975 CLI720975 CVE720975 DFA720975 DOW720975 DYS720975 EIO720975 ESK720975 FCG720975 FMC720975 FVY720975 GFU720975 GPQ720975 GZM720975 HJI720975 HTE720975 IDA720975 IMW720975 IWS720975 JGO720975 JQK720975 KAG720975 KKC720975 KTY720975 LDU720975 LNQ720975 LXM720975 MHI720975 MRE720975 NBA720975 NKW720975 NUS720975 OEO720975 OOK720975 OYG720975 PIC720975 PRY720975 QBU720975 QLQ720975 QVM720975 RFI720975 RPE720975 RZA720975 SIW720975 SSS720975 TCO720975 TMK720975 TWG720975 UGC720975 UPY720975 UZU720975 VJQ720975 VTM720975 WDI720975 WNE720975 WXA720975 AS786511 KO786511 UK786511 AEG786511 AOC786511 AXY786511 BHU786511 BRQ786511 CBM786511 CLI786511 CVE786511 DFA786511 DOW786511 DYS786511 EIO786511 ESK786511 FCG786511 FMC786511 FVY786511 GFU786511 GPQ786511 GZM786511 HJI786511 HTE786511 IDA786511 IMW786511 IWS786511 JGO786511 JQK786511 KAG786511 KKC786511 KTY786511 LDU786511 LNQ786511 LXM786511 MHI786511 MRE786511 NBA786511 NKW786511 NUS786511 OEO786511 OOK786511 OYG786511 PIC786511 PRY786511 QBU786511 QLQ786511 QVM786511 RFI786511 RPE786511 RZA786511 SIW786511 SSS786511 TCO786511 TMK786511 TWG786511 UGC786511 UPY786511 UZU786511 VJQ786511 VTM786511 WDI786511 WNE786511 WXA786511 AS852047 KO852047 UK852047 AEG852047 AOC852047 AXY852047 BHU852047 BRQ852047 CBM852047 CLI852047 CVE852047 DFA852047 DOW852047 DYS852047 EIO852047 ESK852047 FCG852047 FMC852047 FVY852047 GFU852047 GPQ852047 GZM852047 HJI852047 HTE852047 IDA852047 IMW852047 IWS852047 JGO852047 JQK852047 KAG852047 KKC852047 KTY852047 LDU852047 LNQ852047 LXM852047 MHI852047 MRE852047 NBA852047 NKW852047 NUS852047 OEO852047 OOK852047 OYG852047 PIC852047 PRY852047 QBU852047 QLQ852047 QVM852047 RFI852047 RPE852047 RZA852047 SIW852047 SSS852047 TCO852047 TMK852047 TWG852047 UGC852047 UPY852047 UZU852047 VJQ852047 VTM852047 WDI852047 WNE852047 WXA852047 AS917583 KO917583 UK917583 AEG917583 AOC917583 AXY917583 BHU917583 BRQ917583 CBM917583 CLI917583 CVE917583 DFA917583 DOW917583 DYS917583 EIO917583 ESK917583 FCG917583 FMC917583 FVY917583 GFU917583 GPQ917583 GZM917583 HJI917583 HTE917583 IDA917583 IMW917583 IWS917583 JGO917583 JQK917583 KAG917583 KKC917583 KTY917583 LDU917583 LNQ917583 LXM917583 MHI917583 MRE917583 NBA917583 NKW917583 NUS917583 OEO917583 OOK917583 OYG917583 PIC917583 PRY917583 QBU917583 QLQ917583 QVM917583 RFI917583 RPE917583 RZA917583 SIW917583 SSS917583 TCO917583 TMK917583 TWG917583 UGC917583 UPY917583 UZU917583 VJQ917583 VTM917583 WDI917583 WNE917583 WXA917583 AS983119 KO983119 UK983119 AEG983119 AOC983119 AXY983119 BHU983119 BRQ983119 CBM983119 CLI983119 CVE983119 DFA983119 DOW983119 DYS983119 EIO983119 ESK983119 FCG983119 FMC983119 FVY983119 GFU983119 GPQ983119 GZM983119 HJI983119 HTE983119 IDA983119 IMW983119 IWS983119 JGO983119 JQK983119 KAG983119 KKC983119 KTY983119 LDU983119 LNQ983119 LXM983119 MHI983119 MRE983119 NBA983119 NKW983119 NUS983119 OEO983119 OOK983119 OYG983119 PIC983119 PRY983119 QBU983119 QLQ983119 QVM983119 RFI983119 RPE983119 RZA983119 SIW983119 SSS983119 TCO983119 TMK983119 TWG983119 UGC983119 UPY983119 UZU983119 VJQ983119 VTM983119 WDI983119 WNE983119 WXA983119 KO101 UK101 AEG101 AOC101 AXY101 BHU101 BRQ101 CBM101 CLI101 CVE101 DFA101 DOW101 DYS101 EIO101 ESK101 FCG101 FMC101 FVY101 GFU101 GPQ101 GZM101 HJI101 HTE101 IDA101 IMW101 IWS101 JGO101 JQK101 KAG101 KKC101 KTY101 LDU101 LNQ101 LXM101 MHI101 MRE101 NBA101 NKW101 NUS101 OEO101 OOK101 OYG101 PIC101 PRY101 QBU101 QLQ101 QVM101 RFI101 RPE101 RZA101 SIW101 SSS101 TCO101 TMK101 TWG101 UGC101 UPY101 UZU101 VJQ101 VTM101 WDI101 WNE101 WXA101 WXA983123:WXA983141 AS65619:AS65637 KO65619:KO65637 UK65619:UK65637 AEG65619:AEG65637 AOC65619:AOC65637 AXY65619:AXY65637 BHU65619:BHU65637 BRQ65619:BRQ65637 CBM65619:CBM65637 CLI65619:CLI65637 CVE65619:CVE65637 DFA65619:DFA65637 DOW65619:DOW65637 DYS65619:DYS65637 EIO65619:EIO65637 ESK65619:ESK65637 FCG65619:FCG65637 FMC65619:FMC65637 FVY65619:FVY65637 GFU65619:GFU65637 GPQ65619:GPQ65637 GZM65619:GZM65637 HJI65619:HJI65637 HTE65619:HTE65637 IDA65619:IDA65637 IMW65619:IMW65637 IWS65619:IWS65637 JGO65619:JGO65637 JQK65619:JQK65637 KAG65619:KAG65637 KKC65619:KKC65637 KTY65619:KTY65637 LDU65619:LDU65637 LNQ65619:LNQ65637 LXM65619:LXM65637 MHI65619:MHI65637 MRE65619:MRE65637 NBA65619:NBA65637 NKW65619:NKW65637 NUS65619:NUS65637 OEO65619:OEO65637 OOK65619:OOK65637 OYG65619:OYG65637 PIC65619:PIC65637 PRY65619:PRY65637 QBU65619:QBU65637 QLQ65619:QLQ65637 QVM65619:QVM65637 RFI65619:RFI65637 RPE65619:RPE65637 RZA65619:RZA65637 SIW65619:SIW65637 SSS65619:SSS65637 TCO65619:TCO65637 TMK65619:TMK65637 TWG65619:TWG65637 UGC65619:UGC65637 UPY65619:UPY65637 UZU65619:UZU65637 VJQ65619:VJQ65637 VTM65619:VTM65637 WDI65619:WDI65637 WNE65619:WNE65637 WXA65619:WXA65637 AS131155:AS131173 KO131155:KO131173 UK131155:UK131173 AEG131155:AEG131173 AOC131155:AOC131173 AXY131155:AXY131173 BHU131155:BHU131173 BRQ131155:BRQ131173 CBM131155:CBM131173 CLI131155:CLI131173 CVE131155:CVE131173 DFA131155:DFA131173 DOW131155:DOW131173 DYS131155:DYS131173 EIO131155:EIO131173 ESK131155:ESK131173 FCG131155:FCG131173 FMC131155:FMC131173 FVY131155:FVY131173 GFU131155:GFU131173 GPQ131155:GPQ131173 GZM131155:GZM131173 HJI131155:HJI131173 HTE131155:HTE131173 IDA131155:IDA131173 IMW131155:IMW131173 IWS131155:IWS131173 JGO131155:JGO131173 JQK131155:JQK131173 KAG131155:KAG131173 KKC131155:KKC131173 KTY131155:KTY131173 LDU131155:LDU131173 LNQ131155:LNQ131173 LXM131155:LXM131173 MHI131155:MHI131173 MRE131155:MRE131173 NBA131155:NBA131173 NKW131155:NKW131173 NUS131155:NUS131173 OEO131155:OEO131173 OOK131155:OOK131173 OYG131155:OYG131173 PIC131155:PIC131173 PRY131155:PRY131173 QBU131155:QBU131173 QLQ131155:QLQ131173 QVM131155:QVM131173 RFI131155:RFI131173 RPE131155:RPE131173 RZA131155:RZA131173 SIW131155:SIW131173 SSS131155:SSS131173 TCO131155:TCO131173 TMK131155:TMK131173 TWG131155:TWG131173 UGC131155:UGC131173 UPY131155:UPY131173 UZU131155:UZU131173 VJQ131155:VJQ131173 VTM131155:VTM131173 WDI131155:WDI131173 WNE131155:WNE131173 WXA131155:WXA131173 AS196691:AS196709 KO196691:KO196709 UK196691:UK196709 AEG196691:AEG196709 AOC196691:AOC196709 AXY196691:AXY196709 BHU196691:BHU196709 BRQ196691:BRQ196709 CBM196691:CBM196709 CLI196691:CLI196709 CVE196691:CVE196709 DFA196691:DFA196709 DOW196691:DOW196709 DYS196691:DYS196709 EIO196691:EIO196709 ESK196691:ESK196709 FCG196691:FCG196709 FMC196691:FMC196709 FVY196691:FVY196709 GFU196691:GFU196709 GPQ196691:GPQ196709 GZM196691:GZM196709 HJI196691:HJI196709 HTE196691:HTE196709 IDA196691:IDA196709 IMW196691:IMW196709 IWS196691:IWS196709 JGO196691:JGO196709 JQK196691:JQK196709 KAG196691:KAG196709 KKC196691:KKC196709 KTY196691:KTY196709 LDU196691:LDU196709 LNQ196691:LNQ196709 LXM196691:LXM196709 MHI196691:MHI196709 MRE196691:MRE196709 NBA196691:NBA196709 NKW196691:NKW196709 NUS196691:NUS196709 OEO196691:OEO196709 OOK196691:OOK196709 OYG196691:OYG196709 PIC196691:PIC196709 PRY196691:PRY196709 QBU196691:QBU196709 QLQ196691:QLQ196709 QVM196691:QVM196709 RFI196691:RFI196709 RPE196691:RPE196709 RZA196691:RZA196709 SIW196691:SIW196709 SSS196691:SSS196709 TCO196691:TCO196709 TMK196691:TMK196709 TWG196691:TWG196709 UGC196691:UGC196709 UPY196691:UPY196709 UZU196691:UZU196709 VJQ196691:VJQ196709 VTM196691:VTM196709 WDI196691:WDI196709 WNE196691:WNE196709 WXA196691:WXA196709 AS262227:AS262245 KO262227:KO262245 UK262227:UK262245 AEG262227:AEG262245 AOC262227:AOC262245 AXY262227:AXY262245 BHU262227:BHU262245 BRQ262227:BRQ262245 CBM262227:CBM262245 CLI262227:CLI262245 CVE262227:CVE262245 DFA262227:DFA262245 DOW262227:DOW262245 DYS262227:DYS262245 EIO262227:EIO262245 ESK262227:ESK262245 FCG262227:FCG262245 FMC262227:FMC262245 FVY262227:FVY262245 GFU262227:GFU262245 GPQ262227:GPQ262245 GZM262227:GZM262245 HJI262227:HJI262245 HTE262227:HTE262245 IDA262227:IDA262245 IMW262227:IMW262245 IWS262227:IWS262245 JGO262227:JGO262245 JQK262227:JQK262245 KAG262227:KAG262245 KKC262227:KKC262245 KTY262227:KTY262245 LDU262227:LDU262245 LNQ262227:LNQ262245 LXM262227:LXM262245 MHI262227:MHI262245 MRE262227:MRE262245 NBA262227:NBA262245 NKW262227:NKW262245 NUS262227:NUS262245 OEO262227:OEO262245 OOK262227:OOK262245 OYG262227:OYG262245 PIC262227:PIC262245 PRY262227:PRY262245 QBU262227:QBU262245 QLQ262227:QLQ262245 QVM262227:QVM262245 RFI262227:RFI262245 RPE262227:RPE262245 RZA262227:RZA262245 SIW262227:SIW262245 SSS262227:SSS262245 TCO262227:TCO262245 TMK262227:TMK262245 TWG262227:TWG262245 UGC262227:UGC262245 UPY262227:UPY262245 UZU262227:UZU262245 VJQ262227:VJQ262245 VTM262227:VTM262245 WDI262227:WDI262245 WNE262227:WNE262245 WXA262227:WXA262245 AS327763:AS327781 KO327763:KO327781 UK327763:UK327781 AEG327763:AEG327781 AOC327763:AOC327781 AXY327763:AXY327781 BHU327763:BHU327781 BRQ327763:BRQ327781 CBM327763:CBM327781 CLI327763:CLI327781 CVE327763:CVE327781 DFA327763:DFA327781 DOW327763:DOW327781 DYS327763:DYS327781 EIO327763:EIO327781 ESK327763:ESK327781 FCG327763:FCG327781 FMC327763:FMC327781 FVY327763:FVY327781 GFU327763:GFU327781 GPQ327763:GPQ327781 GZM327763:GZM327781 HJI327763:HJI327781 HTE327763:HTE327781 IDA327763:IDA327781 IMW327763:IMW327781 IWS327763:IWS327781 JGO327763:JGO327781 JQK327763:JQK327781 KAG327763:KAG327781 KKC327763:KKC327781 KTY327763:KTY327781 LDU327763:LDU327781 LNQ327763:LNQ327781 LXM327763:LXM327781 MHI327763:MHI327781 MRE327763:MRE327781 NBA327763:NBA327781 NKW327763:NKW327781 NUS327763:NUS327781 OEO327763:OEO327781 OOK327763:OOK327781 OYG327763:OYG327781 PIC327763:PIC327781 PRY327763:PRY327781 QBU327763:QBU327781 QLQ327763:QLQ327781 QVM327763:QVM327781 RFI327763:RFI327781 RPE327763:RPE327781 RZA327763:RZA327781 SIW327763:SIW327781 SSS327763:SSS327781 TCO327763:TCO327781 TMK327763:TMK327781 TWG327763:TWG327781 UGC327763:UGC327781 UPY327763:UPY327781 UZU327763:UZU327781 VJQ327763:VJQ327781 VTM327763:VTM327781 WDI327763:WDI327781 WNE327763:WNE327781 WXA327763:WXA327781 AS393299:AS393317 KO393299:KO393317 UK393299:UK393317 AEG393299:AEG393317 AOC393299:AOC393317 AXY393299:AXY393317 BHU393299:BHU393317 BRQ393299:BRQ393317 CBM393299:CBM393317 CLI393299:CLI393317 CVE393299:CVE393317 DFA393299:DFA393317 DOW393299:DOW393317 DYS393299:DYS393317 EIO393299:EIO393317 ESK393299:ESK393317 FCG393299:FCG393317 FMC393299:FMC393317 FVY393299:FVY393317 GFU393299:GFU393317 GPQ393299:GPQ393317 GZM393299:GZM393317 HJI393299:HJI393317 HTE393299:HTE393317 IDA393299:IDA393317 IMW393299:IMW393317 IWS393299:IWS393317 JGO393299:JGO393317 JQK393299:JQK393317 KAG393299:KAG393317 KKC393299:KKC393317 KTY393299:KTY393317 LDU393299:LDU393317 LNQ393299:LNQ393317 LXM393299:LXM393317 MHI393299:MHI393317 MRE393299:MRE393317 NBA393299:NBA393317 NKW393299:NKW393317 NUS393299:NUS393317 OEO393299:OEO393317 OOK393299:OOK393317 OYG393299:OYG393317 PIC393299:PIC393317 PRY393299:PRY393317 QBU393299:QBU393317 QLQ393299:QLQ393317 QVM393299:QVM393317 RFI393299:RFI393317 RPE393299:RPE393317 RZA393299:RZA393317 SIW393299:SIW393317 SSS393299:SSS393317 TCO393299:TCO393317 TMK393299:TMK393317 TWG393299:TWG393317 UGC393299:UGC393317 UPY393299:UPY393317 UZU393299:UZU393317 VJQ393299:VJQ393317 VTM393299:VTM393317 WDI393299:WDI393317 WNE393299:WNE393317 WXA393299:WXA393317 AS458835:AS458853 KO458835:KO458853 UK458835:UK458853 AEG458835:AEG458853 AOC458835:AOC458853 AXY458835:AXY458853 BHU458835:BHU458853 BRQ458835:BRQ458853 CBM458835:CBM458853 CLI458835:CLI458853 CVE458835:CVE458853 DFA458835:DFA458853 DOW458835:DOW458853 DYS458835:DYS458853 EIO458835:EIO458853 ESK458835:ESK458853 FCG458835:FCG458853 FMC458835:FMC458853 FVY458835:FVY458853 GFU458835:GFU458853 GPQ458835:GPQ458853 GZM458835:GZM458853 HJI458835:HJI458853 HTE458835:HTE458853 IDA458835:IDA458853 IMW458835:IMW458853 IWS458835:IWS458853 JGO458835:JGO458853 JQK458835:JQK458853 KAG458835:KAG458853 KKC458835:KKC458853 KTY458835:KTY458853 LDU458835:LDU458853 LNQ458835:LNQ458853 LXM458835:LXM458853 MHI458835:MHI458853 MRE458835:MRE458853 NBA458835:NBA458853 NKW458835:NKW458853 NUS458835:NUS458853 OEO458835:OEO458853 OOK458835:OOK458853 OYG458835:OYG458853 PIC458835:PIC458853 PRY458835:PRY458853 QBU458835:QBU458853 QLQ458835:QLQ458853 QVM458835:QVM458853 RFI458835:RFI458853 RPE458835:RPE458853 RZA458835:RZA458853 SIW458835:SIW458853 SSS458835:SSS458853 TCO458835:TCO458853 TMK458835:TMK458853 TWG458835:TWG458853 UGC458835:UGC458853 UPY458835:UPY458853 UZU458835:UZU458853 VJQ458835:VJQ458853 VTM458835:VTM458853 WDI458835:WDI458853 WNE458835:WNE458853 WXA458835:WXA458853 AS524371:AS524389 KO524371:KO524389 UK524371:UK524389 AEG524371:AEG524389 AOC524371:AOC524389 AXY524371:AXY524389 BHU524371:BHU524389 BRQ524371:BRQ524389 CBM524371:CBM524389 CLI524371:CLI524389 CVE524371:CVE524389 DFA524371:DFA524389 DOW524371:DOW524389 DYS524371:DYS524389 EIO524371:EIO524389 ESK524371:ESK524389 FCG524371:FCG524389 FMC524371:FMC524389 FVY524371:FVY524389 GFU524371:GFU524389 GPQ524371:GPQ524389 GZM524371:GZM524389 HJI524371:HJI524389 HTE524371:HTE524389 IDA524371:IDA524389 IMW524371:IMW524389 IWS524371:IWS524389 JGO524371:JGO524389 JQK524371:JQK524389 KAG524371:KAG524389 KKC524371:KKC524389 KTY524371:KTY524389 LDU524371:LDU524389 LNQ524371:LNQ524389 LXM524371:LXM524389 MHI524371:MHI524389 MRE524371:MRE524389 NBA524371:NBA524389 NKW524371:NKW524389 NUS524371:NUS524389 OEO524371:OEO524389 OOK524371:OOK524389 OYG524371:OYG524389 PIC524371:PIC524389 PRY524371:PRY524389 QBU524371:QBU524389 QLQ524371:QLQ524389 QVM524371:QVM524389 RFI524371:RFI524389 RPE524371:RPE524389 RZA524371:RZA524389 SIW524371:SIW524389 SSS524371:SSS524389 TCO524371:TCO524389 TMK524371:TMK524389 TWG524371:TWG524389 UGC524371:UGC524389 UPY524371:UPY524389 UZU524371:UZU524389 VJQ524371:VJQ524389 VTM524371:VTM524389 WDI524371:WDI524389 WNE524371:WNE524389 WXA524371:WXA524389 AS589907:AS589925 KO589907:KO589925 UK589907:UK589925 AEG589907:AEG589925 AOC589907:AOC589925 AXY589907:AXY589925 BHU589907:BHU589925 BRQ589907:BRQ589925 CBM589907:CBM589925 CLI589907:CLI589925 CVE589907:CVE589925 DFA589907:DFA589925 DOW589907:DOW589925 DYS589907:DYS589925 EIO589907:EIO589925 ESK589907:ESK589925 FCG589907:FCG589925 FMC589907:FMC589925 FVY589907:FVY589925 GFU589907:GFU589925 GPQ589907:GPQ589925 GZM589907:GZM589925 HJI589907:HJI589925 HTE589907:HTE589925 IDA589907:IDA589925 IMW589907:IMW589925 IWS589907:IWS589925 JGO589907:JGO589925 JQK589907:JQK589925 KAG589907:KAG589925 KKC589907:KKC589925 KTY589907:KTY589925 LDU589907:LDU589925 LNQ589907:LNQ589925 LXM589907:LXM589925 MHI589907:MHI589925 MRE589907:MRE589925 NBA589907:NBA589925 NKW589907:NKW589925 NUS589907:NUS589925 OEO589907:OEO589925 OOK589907:OOK589925 OYG589907:OYG589925 PIC589907:PIC589925 PRY589907:PRY589925 QBU589907:QBU589925 QLQ589907:QLQ589925 QVM589907:QVM589925 RFI589907:RFI589925 RPE589907:RPE589925 RZA589907:RZA589925 SIW589907:SIW589925 SSS589907:SSS589925 TCO589907:TCO589925 TMK589907:TMK589925 TWG589907:TWG589925 UGC589907:UGC589925 UPY589907:UPY589925 UZU589907:UZU589925 VJQ589907:VJQ589925 VTM589907:VTM589925 WDI589907:WDI589925 WNE589907:WNE589925 WXA589907:WXA589925 AS655443:AS655461 KO655443:KO655461 UK655443:UK655461 AEG655443:AEG655461 AOC655443:AOC655461 AXY655443:AXY655461 BHU655443:BHU655461 BRQ655443:BRQ655461 CBM655443:CBM655461 CLI655443:CLI655461 CVE655443:CVE655461 DFA655443:DFA655461 DOW655443:DOW655461 DYS655443:DYS655461 EIO655443:EIO655461 ESK655443:ESK655461 FCG655443:FCG655461 FMC655443:FMC655461 FVY655443:FVY655461 GFU655443:GFU655461 GPQ655443:GPQ655461 GZM655443:GZM655461 HJI655443:HJI655461 HTE655443:HTE655461 IDA655443:IDA655461 IMW655443:IMW655461 IWS655443:IWS655461 JGO655443:JGO655461 JQK655443:JQK655461 KAG655443:KAG655461 KKC655443:KKC655461 KTY655443:KTY655461 LDU655443:LDU655461 LNQ655443:LNQ655461 LXM655443:LXM655461 MHI655443:MHI655461 MRE655443:MRE655461 NBA655443:NBA655461 NKW655443:NKW655461 NUS655443:NUS655461 OEO655443:OEO655461 OOK655443:OOK655461 OYG655443:OYG655461 PIC655443:PIC655461 PRY655443:PRY655461 QBU655443:QBU655461 QLQ655443:QLQ655461 QVM655443:QVM655461 RFI655443:RFI655461 RPE655443:RPE655461 RZA655443:RZA655461 SIW655443:SIW655461 SSS655443:SSS655461 TCO655443:TCO655461 TMK655443:TMK655461 TWG655443:TWG655461 UGC655443:UGC655461 UPY655443:UPY655461 UZU655443:UZU655461 VJQ655443:VJQ655461 VTM655443:VTM655461 WDI655443:WDI655461 WNE655443:WNE655461 WXA655443:WXA655461 AS720979:AS720997 KO720979:KO720997 UK720979:UK720997 AEG720979:AEG720997 AOC720979:AOC720997 AXY720979:AXY720997 BHU720979:BHU720997 BRQ720979:BRQ720997 CBM720979:CBM720997 CLI720979:CLI720997 CVE720979:CVE720997 DFA720979:DFA720997 DOW720979:DOW720997 DYS720979:DYS720997 EIO720979:EIO720997 ESK720979:ESK720997 FCG720979:FCG720997 FMC720979:FMC720997 FVY720979:FVY720997 GFU720979:GFU720997 GPQ720979:GPQ720997 GZM720979:GZM720997 HJI720979:HJI720997 HTE720979:HTE720997 IDA720979:IDA720997 IMW720979:IMW720997 IWS720979:IWS720997 JGO720979:JGO720997 JQK720979:JQK720997 KAG720979:KAG720997 KKC720979:KKC720997 KTY720979:KTY720997 LDU720979:LDU720997 LNQ720979:LNQ720997 LXM720979:LXM720997 MHI720979:MHI720997 MRE720979:MRE720997 NBA720979:NBA720997 NKW720979:NKW720997 NUS720979:NUS720997 OEO720979:OEO720997 OOK720979:OOK720997 OYG720979:OYG720997 PIC720979:PIC720997 PRY720979:PRY720997 QBU720979:QBU720997 QLQ720979:QLQ720997 QVM720979:QVM720997 RFI720979:RFI720997 RPE720979:RPE720997 RZA720979:RZA720997 SIW720979:SIW720997 SSS720979:SSS720997 TCO720979:TCO720997 TMK720979:TMK720997 TWG720979:TWG720997 UGC720979:UGC720997 UPY720979:UPY720997 UZU720979:UZU720997 VJQ720979:VJQ720997 VTM720979:VTM720997 WDI720979:WDI720997 WNE720979:WNE720997 WXA720979:WXA720997 AS786515:AS786533 KO786515:KO786533 UK786515:UK786533 AEG786515:AEG786533 AOC786515:AOC786533 AXY786515:AXY786533 BHU786515:BHU786533 BRQ786515:BRQ786533 CBM786515:CBM786533 CLI786515:CLI786533 CVE786515:CVE786533 DFA786515:DFA786533 DOW786515:DOW786533 DYS786515:DYS786533 EIO786515:EIO786533 ESK786515:ESK786533 FCG786515:FCG786533 FMC786515:FMC786533 FVY786515:FVY786533 GFU786515:GFU786533 GPQ786515:GPQ786533 GZM786515:GZM786533 HJI786515:HJI786533 HTE786515:HTE786533 IDA786515:IDA786533 IMW786515:IMW786533 IWS786515:IWS786533 JGO786515:JGO786533 JQK786515:JQK786533 KAG786515:KAG786533 KKC786515:KKC786533 KTY786515:KTY786533 LDU786515:LDU786533 LNQ786515:LNQ786533 LXM786515:LXM786533 MHI786515:MHI786533 MRE786515:MRE786533 NBA786515:NBA786533 NKW786515:NKW786533 NUS786515:NUS786533 OEO786515:OEO786533 OOK786515:OOK786533 OYG786515:OYG786533 PIC786515:PIC786533 PRY786515:PRY786533 QBU786515:QBU786533 QLQ786515:QLQ786533 QVM786515:QVM786533 RFI786515:RFI786533 RPE786515:RPE786533 RZA786515:RZA786533 SIW786515:SIW786533 SSS786515:SSS786533 TCO786515:TCO786533 TMK786515:TMK786533 TWG786515:TWG786533 UGC786515:UGC786533 UPY786515:UPY786533 UZU786515:UZU786533 VJQ786515:VJQ786533 VTM786515:VTM786533 WDI786515:WDI786533 WNE786515:WNE786533 WXA786515:WXA786533 AS852051:AS852069 KO852051:KO852069 UK852051:UK852069 AEG852051:AEG852069 AOC852051:AOC852069 AXY852051:AXY852069 BHU852051:BHU852069 BRQ852051:BRQ852069 CBM852051:CBM852069 CLI852051:CLI852069 CVE852051:CVE852069 DFA852051:DFA852069 DOW852051:DOW852069 DYS852051:DYS852069 EIO852051:EIO852069 ESK852051:ESK852069 FCG852051:FCG852069 FMC852051:FMC852069 FVY852051:FVY852069 GFU852051:GFU852069 GPQ852051:GPQ852069 GZM852051:GZM852069 HJI852051:HJI852069 HTE852051:HTE852069 IDA852051:IDA852069 IMW852051:IMW852069 IWS852051:IWS852069 JGO852051:JGO852069 JQK852051:JQK852069 KAG852051:KAG852069 KKC852051:KKC852069 KTY852051:KTY852069 LDU852051:LDU852069 LNQ852051:LNQ852069 LXM852051:LXM852069 MHI852051:MHI852069 MRE852051:MRE852069 NBA852051:NBA852069 NKW852051:NKW852069 NUS852051:NUS852069 OEO852051:OEO852069 OOK852051:OOK852069 OYG852051:OYG852069 PIC852051:PIC852069 PRY852051:PRY852069 QBU852051:QBU852069 QLQ852051:QLQ852069 QVM852051:QVM852069 RFI852051:RFI852069 RPE852051:RPE852069 RZA852051:RZA852069 SIW852051:SIW852069 SSS852051:SSS852069 TCO852051:TCO852069 TMK852051:TMK852069 TWG852051:TWG852069 UGC852051:UGC852069 UPY852051:UPY852069 UZU852051:UZU852069 VJQ852051:VJQ852069 VTM852051:VTM852069 WDI852051:WDI852069 WNE852051:WNE852069 WXA852051:WXA852069 AS917587:AS917605 KO917587:KO917605 UK917587:UK917605 AEG917587:AEG917605 AOC917587:AOC917605 AXY917587:AXY917605 BHU917587:BHU917605 BRQ917587:BRQ917605 CBM917587:CBM917605 CLI917587:CLI917605 CVE917587:CVE917605 DFA917587:DFA917605 DOW917587:DOW917605 DYS917587:DYS917605 EIO917587:EIO917605 ESK917587:ESK917605 FCG917587:FCG917605 FMC917587:FMC917605 FVY917587:FVY917605 GFU917587:GFU917605 GPQ917587:GPQ917605 GZM917587:GZM917605 HJI917587:HJI917605 HTE917587:HTE917605 IDA917587:IDA917605 IMW917587:IMW917605 IWS917587:IWS917605 JGO917587:JGO917605 JQK917587:JQK917605 KAG917587:KAG917605 KKC917587:KKC917605 KTY917587:KTY917605 LDU917587:LDU917605 LNQ917587:LNQ917605 LXM917587:LXM917605 MHI917587:MHI917605 MRE917587:MRE917605 NBA917587:NBA917605 NKW917587:NKW917605 NUS917587:NUS917605 OEO917587:OEO917605 OOK917587:OOK917605 OYG917587:OYG917605 PIC917587:PIC917605 PRY917587:PRY917605 QBU917587:QBU917605 QLQ917587:QLQ917605 QVM917587:QVM917605 RFI917587:RFI917605 RPE917587:RPE917605 RZA917587:RZA917605 SIW917587:SIW917605 SSS917587:SSS917605 TCO917587:TCO917605 TMK917587:TMK917605 TWG917587:TWG917605 UGC917587:UGC917605 UPY917587:UPY917605 UZU917587:UZU917605 VJQ917587:VJQ917605 VTM917587:VTM917605 WDI917587:WDI917605 WNE917587:WNE917605 WXA917587:WXA917605 AS983123:AS983141 KO983123:KO983141 UK983123:UK983141 AEG983123:AEG983141 AOC983123:AOC983141 AXY983123:AXY983141 BHU983123:BHU983141 BRQ983123:BRQ983141 CBM983123:CBM983141 CLI983123:CLI983141 CVE983123:CVE983141 DFA983123:DFA983141 DOW983123:DOW983141 DYS983123:DYS983141 EIO983123:EIO983141 ESK983123:ESK983141 FCG983123:FCG983141 FMC983123:FMC983141 FVY983123:FVY983141 GFU983123:GFU983141 GPQ983123:GPQ983141 GZM983123:GZM983141 HJI983123:HJI983141 HTE983123:HTE983141 IDA983123:IDA983141 IMW983123:IMW983141 IWS983123:IWS983141 JGO983123:JGO983141 JQK983123:JQK983141 KAG983123:KAG983141 KKC983123:KKC983141 KTY983123:KTY983141 LDU983123:LDU983141 LNQ983123:LNQ983141 LXM983123:LXM983141 MHI983123:MHI983141 MRE983123:MRE983141 NBA983123:NBA983141 NKW983123:NKW983141 NUS983123:NUS983141 OEO983123:OEO983141 OOK983123:OOK983141 OYG983123:OYG983141 PIC983123:PIC983141 PRY983123:PRY983141 QBU983123:QBU983141 QLQ983123:QLQ983141 QVM983123:QVM983141 RFI983123:RFI983141 RPE983123:RPE983141 RZA983123:RZA983141 SIW983123:SIW983141 SSS983123:SSS983141 TCO983123:TCO983141 TMK983123:TMK983141 TWG983123:TWG983141 UGC983123:UGC983141 UPY983123:UPY983141 UZU983123:UZU983141 VJQ983123:VJQ983141 VTM983123:VTM983141 WDI983123:WDI983141 WNE983123:WNE983141 UK96:UK98 KO96:KO98 WXA96:WXA98 WNE96:WNE98 WDI96:WDI98 VTM96:VTM98 VJQ96:VJQ98 UZU96:UZU98 UPY96:UPY98 UGC96:UGC98 TWG96:TWG98 TMK96:TMK98 TCO96:TCO98 SSS96:SSS98 SIW96:SIW98 RZA96:RZA98 RPE96:RPE98 RFI96:RFI98 QVM96:QVM98 QLQ96:QLQ98 QBU96:QBU98 PRY96:PRY98 PIC96:PIC98 OYG96:OYG98 OOK96:OOK98 OEO96:OEO98 NUS96:NUS98 NKW96:NKW98 NBA96:NBA98 MRE96:MRE98 MHI96:MHI98 LXM96:LXM98 LNQ96:LNQ98 LDU96:LDU98 KTY96:KTY98 KKC96:KKC98 KAG96:KAG98 JQK96:JQK98 JGO96:JGO98 IWS96:IWS98 IMW96:IMW98 IDA96:IDA98 HTE96:HTE98 HJI96:HJI98 GZM96:GZM98 GPQ96:GPQ98 GFU96:GFU98 FVY96:FVY98 FMC96:FMC98 FCG96:FCG98 ESK96:ESK98 EIO96:EIO98 DYS96:DYS98 DOW96:DOW98 DFA96:DFA98 CVE96:CVE98 CLI96:CLI98 CBM96:CBM98 BRQ96:BRQ98 BHU96:BHU98 AXY96:AXY98 AOC96:AOC98 AEG96:AEG98 WXA6:WXA88 KO6:KO88 UK6:UK88 AEG6:AEG88 AOC6:AOC88 AXY6:AXY88 BHU6:BHU88 BRQ6:BRQ88 CBM6:CBM88 CLI6:CLI88 CVE6:CVE88 DFA6:DFA88 DOW6:DOW88 DYS6:DYS88 EIO6:EIO88 ESK6:ESK88 FCG6:FCG88 FMC6:FMC88 FVY6:FVY88 GFU6:GFU88 GPQ6:GPQ88 GZM6:GZM88 HJI6:HJI88 HTE6:HTE88 IDA6:IDA88 IMW6:IMW88 IWS6:IWS88 JGO6:JGO88 JQK6:JQK88 KAG6:KAG88 KKC6:KKC88 KTY6:KTY88 LDU6:LDU88 LNQ6:LNQ88 LXM6:LXM88 MHI6:MHI88 MRE6:MRE88 NBA6:NBA88 NKW6:NKW88 NUS6:NUS88 OEO6:OEO88 OOK6:OOK88 OYG6:OYG88 PIC6:PIC88 PRY6:PRY88 QBU6:QBU88 QLQ6:QLQ88 QVM6:QVM88 RFI6:RFI88 RPE6:RPE88 RZA6:RZA88 SIW6:SIW88 SSS6:SSS88 TCO6:TCO88 TMK6:TMK88 TWG6:TWG88 UGC6:UGC88 UPY6:UPY88 UZU6:UZU88 VJQ6:VJQ88 VTM6:VTM88 WDI6:WDI88 WNE6:WNE88 AS6:AS101">
      <formula1>$AS$6:$AS$7</formula1>
    </dataValidation>
    <dataValidation type="list" allowBlank="1" showInputMessage="1" showErrorMessage="1" sqref="AT103:AT65613 KP103:KP65613 UL103:UL65613 AEH103:AEH65613 AOD103:AOD65613 AXZ103:AXZ65613 BHV103:BHV65613 BRR103:BRR65613 CBN103:CBN65613 CLJ103:CLJ65613 CVF103:CVF65613 DFB103:DFB65613 DOX103:DOX65613 DYT103:DYT65613 EIP103:EIP65613 ESL103:ESL65613 FCH103:FCH65613 FMD103:FMD65613 FVZ103:FVZ65613 GFV103:GFV65613 GPR103:GPR65613 GZN103:GZN65613 HJJ103:HJJ65613 HTF103:HTF65613 IDB103:IDB65613 IMX103:IMX65613 IWT103:IWT65613 JGP103:JGP65613 JQL103:JQL65613 KAH103:KAH65613 KKD103:KKD65613 KTZ103:KTZ65613 LDV103:LDV65613 LNR103:LNR65613 LXN103:LXN65613 MHJ103:MHJ65613 MRF103:MRF65613 NBB103:NBB65613 NKX103:NKX65613 NUT103:NUT65613 OEP103:OEP65613 OOL103:OOL65613 OYH103:OYH65613 PID103:PID65613 PRZ103:PRZ65613 QBV103:QBV65613 QLR103:QLR65613 QVN103:QVN65613 RFJ103:RFJ65613 RPF103:RPF65613 RZB103:RZB65613 SIX103:SIX65613 SST103:SST65613 TCP103:TCP65613 TML103:TML65613 TWH103:TWH65613 UGD103:UGD65613 UPZ103:UPZ65613 UZV103:UZV65613 VJR103:VJR65613 VTN103:VTN65613 WDJ103:WDJ65613 WNF103:WNF65613 WXB103:WXB65613 AT65639:AT131149 KP65639:KP131149 UL65639:UL131149 AEH65639:AEH131149 AOD65639:AOD131149 AXZ65639:AXZ131149 BHV65639:BHV131149 BRR65639:BRR131149 CBN65639:CBN131149 CLJ65639:CLJ131149 CVF65639:CVF131149 DFB65639:DFB131149 DOX65639:DOX131149 DYT65639:DYT131149 EIP65639:EIP131149 ESL65639:ESL131149 FCH65639:FCH131149 FMD65639:FMD131149 FVZ65639:FVZ131149 GFV65639:GFV131149 GPR65639:GPR131149 GZN65639:GZN131149 HJJ65639:HJJ131149 HTF65639:HTF131149 IDB65639:IDB131149 IMX65639:IMX131149 IWT65639:IWT131149 JGP65639:JGP131149 JQL65639:JQL131149 KAH65639:KAH131149 KKD65639:KKD131149 KTZ65639:KTZ131149 LDV65639:LDV131149 LNR65639:LNR131149 LXN65639:LXN131149 MHJ65639:MHJ131149 MRF65639:MRF131149 NBB65639:NBB131149 NKX65639:NKX131149 NUT65639:NUT131149 OEP65639:OEP131149 OOL65639:OOL131149 OYH65639:OYH131149 PID65639:PID131149 PRZ65639:PRZ131149 QBV65639:QBV131149 QLR65639:QLR131149 QVN65639:QVN131149 RFJ65639:RFJ131149 RPF65639:RPF131149 RZB65639:RZB131149 SIX65639:SIX131149 SST65639:SST131149 TCP65639:TCP131149 TML65639:TML131149 TWH65639:TWH131149 UGD65639:UGD131149 UPZ65639:UPZ131149 UZV65639:UZV131149 VJR65639:VJR131149 VTN65639:VTN131149 WDJ65639:WDJ131149 WNF65639:WNF131149 WXB65639:WXB131149 AT131175:AT196685 KP131175:KP196685 UL131175:UL196685 AEH131175:AEH196685 AOD131175:AOD196685 AXZ131175:AXZ196685 BHV131175:BHV196685 BRR131175:BRR196685 CBN131175:CBN196685 CLJ131175:CLJ196685 CVF131175:CVF196685 DFB131175:DFB196685 DOX131175:DOX196685 DYT131175:DYT196685 EIP131175:EIP196685 ESL131175:ESL196685 FCH131175:FCH196685 FMD131175:FMD196685 FVZ131175:FVZ196685 GFV131175:GFV196685 GPR131175:GPR196685 GZN131175:GZN196685 HJJ131175:HJJ196685 HTF131175:HTF196685 IDB131175:IDB196685 IMX131175:IMX196685 IWT131175:IWT196685 JGP131175:JGP196685 JQL131175:JQL196685 KAH131175:KAH196685 KKD131175:KKD196685 KTZ131175:KTZ196685 LDV131175:LDV196685 LNR131175:LNR196685 LXN131175:LXN196685 MHJ131175:MHJ196685 MRF131175:MRF196685 NBB131175:NBB196685 NKX131175:NKX196685 NUT131175:NUT196685 OEP131175:OEP196685 OOL131175:OOL196685 OYH131175:OYH196685 PID131175:PID196685 PRZ131175:PRZ196685 QBV131175:QBV196685 QLR131175:QLR196685 QVN131175:QVN196685 RFJ131175:RFJ196685 RPF131175:RPF196685 RZB131175:RZB196685 SIX131175:SIX196685 SST131175:SST196685 TCP131175:TCP196685 TML131175:TML196685 TWH131175:TWH196685 UGD131175:UGD196685 UPZ131175:UPZ196685 UZV131175:UZV196685 VJR131175:VJR196685 VTN131175:VTN196685 WDJ131175:WDJ196685 WNF131175:WNF196685 WXB131175:WXB196685 AT196711:AT262221 KP196711:KP262221 UL196711:UL262221 AEH196711:AEH262221 AOD196711:AOD262221 AXZ196711:AXZ262221 BHV196711:BHV262221 BRR196711:BRR262221 CBN196711:CBN262221 CLJ196711:CLJ262221 CVF196711:CVF262221 DFB196711:DFB262221 DOX196711:DOX262221 DYT196711:DYT262221 EIP196711:EIP262221 ESL196711:ESL262221 FCH196711:FCH262221 FMD196711:FMD262221 FVZ196711:FVZ262221 GFV196711:GFV262221 GPR196711:GPR262221 GZN196711:GZN262221 HJJ196711:HJJ262221 HTF196711:HTF262221 IDB196711:IDB262221 IMX196711:IMX262221 IWT196711:IWT262221 JGP196711:JGP262221 JQL196711:JQL262221 KAH196711:KAH262221 KKD196711:KKD262221 KTZ196711:KTZ262221 LDV196711:LDV262221 LNR196711:LNR262221 LXN196711:LXN262221 MHJ196711:MHJ262221 MRF196711:MRF262221 NBB196711:NBB262221 NKX196711:NKX262221 NUT196711:NUT262221 OEP196711:OEP262221 OOL196711:OOL262221 OYH196711:OYH262221 PID196711:PID262221 PRZ196711:PRZ262221 QBV196711:QBV262221 QLR196711:QLR262221 QVN196711:QVN262221 RFJ196711:RFJ262221 RPF196711:RPF262221 RZB196711:RZB262221 SIX196711:SIX262221 SST196711:SST262221 TCP196711:TCP262221 TML196711:TML262221 TWH196711:TWH262221 UGD196711:UGD262221 UPZ196711:UPZ262221 UZV196711:UZV262221 VJR196711:VJR262221 VTN196711:VTN262221 WDJ196711:WDJ262221 WNF196711:WNF262221 WXB196711:WXB262221 AT262247:AT327757 KP262247:KP327757 UL262247:UL327757 AEH262247:AEH327757 AOD262247:AOD327757 AXZ262247:AXZ327757 BHV262247:BHV327757 BRR262247:BRR327757 CBN262247:CBN327757 CLJ262247:CLJ327757 CVF262247:CVF327757 DFB262247:DFB327757 DOX262247:DOX327757 DYT262247:DYT327757 EIP262247:EIP327757 ESL262247:ESL327757 FCH262247:FCH327757 FMD262247:FMD327757 FVZ262247:FVZ327757 GFV262247:GFV327757 GPR262247:GPR327757 GZN262247:GZN327757 HJJ262247:HJJ327757 HTF262247:HTF327757 IDB262247:IDB327757 IMX262247:IMX327757 IWT262247:IWT327757 JGP262247:JGP327757 JQL262247:JQL327757 KAH262247:KAH327757 KKD262247:KKD327757 KTZ262247:KTZ327757 LDV262247:LDV327757 LNR262247:LNR327757 LXN262247:LXN327757 MHJ262247:MHJ327757 MRF262247:MRF327757 NBB262247:NBB327757 NKX262247:NKX327757 NUT262247:NUT327757 OEP262247:OEP327757 OOL262247:OOL327757 OYH262247:OYH327757 PID262247:PID327757 PRZ262247:PRZ327757 QBV262247:QBV327757 QLR262247:QLR327757 QVN262247:QVN327757 RFJ262247:RFJ327757 RPF262247:RPF327757 RZB262247:RZB327757 SIX262247:SIX327757 SST262247:SST327757 TCP262247:TCP327757 TML262247:TML327757 TWH262247:TWH327757 UGD262247:UGD327757 UPZ262247:UPZ327757 UZV262247:UZV327757 VJR262247:VJR327757 VTN262247:VTN327757 WDJ262247:WDJ327757 WNF262247:WNF327757 WXB262247:WXB327757 AT327783:AT393293 KP327783:KP393293 UL327783:UL393293 AEH327783:AEH393293 AOD327783:AOD393293 AXZ327783:AXZ393293 BHV327783:BHV393293 BRR327783:BRR393293 CBN327783:CBN393293 CLJ327783:CLJ393293 CVF327783:CVF393293 DFB327783:DFB393293 DOX327783:DOX393293 DYT327783:DYT393293 EIP327783:EIP393293 ESL327783:ESL393293 FCH327783:FCH393293 FMD327783:FMD393293 FVZ327783:FVZ393293 GFV327783:GFV393293 GPR327783:GPR393293 GZN327783:GZN393293 HJJ327783:HJJ393293 HTF327783:HTF393293 IDB327783:IDB393293 IMX327783:IMX393293 IWT327783:IWT393293 JGP327783:JGP393293 JQL327783:JQL393293 KAH327783:KAH393293 KKD327783:KKD393293 KTZ327783:KTZ393293 LDV327783:LDV393293 LNR327783:LNR393293 LXN327783:LXN393293 MHJ327783:MHJ393293 MRF327783:MRF393293 NBB327783:NBB393293 NKX327783:NKX393293 NUT327783:NUT393293 OEP327783:OEP393293 OOL327783:OOL393293 OYH327783:OYH393293 PID327783:PID393293 PRZ327783:PRZ393293 QBV327783:QBV393293 QLR327783:QLR393293 QVN327783:QVN393293 RFJ327783:RFJ393293 RPF327783:RPF393293 RZB327783:RZB393293 SIX327783:SIX393293 SST327783:SST393293 TCP327783:TCP393293 TML327783:TML393293 TWH327783:TWH393293 UGD327783:UGD393293 UPZ327783:UPZ393293 UZV327783:UZV393293 VJR327783:VJR393293 VTN327783:VTN393293 WDJ327783:WDJ393293 WNF327783:WNF393293 WXB327783:WXB393293 AT393319:AT458829 KP393319:KP458829 UL393319:UL458829 AEH393319:AEH458829 AOD393319:AOD458829 AXZ393319:AXZ458829 BHV393319:BHV458829 BRR393319:BRR458829 CBN393319:CBN458829 CLJ393319:CLJ458829 CVF393319:CVF458829 DFB393319:DFB458829 DOX393319:DOX458829 DYT393319:DYT458829 EIP393319:EIP458829 ESL393319:ESL458829 FCH393319:FCH458829 FMD393319:FMD458829 FVZ393319:FVZ458829 GFV393319:GFV458829 GPR393319:GPR458829 GZN393319:GZN458829 HJJ393319:HJJ458829 HTF393319:HTF458829 IDB393319:IDB458829 IMX393319:IMX458829 IWT393319:IWT458829 JGP393319:JGP458829 JQL393319:JQL458829 KAH393319:KAH458829 KKD393319:KKD458829 KTZ393319:KTZ458829 LDV393319:LDV458829 LNR393319:LNR458829 LXN393319:LXN458829 MHJ393319:MHJ458829 MRF393319:MRF458829 NBB393319:NBB458829 NKX393319:NKX458829 NUT393319:NUT458829 OEP393319:OEP458829 OOL393319:OOL458829 OYH393319:OYH458829 PID393319:PID458829 PRZ393319:PRZ458829 QBV393319:QBV458829 QLR393319:QLR458829 QVN393319:QVN458829 RFJ393319:RFJ458829 RPF393319:RPF458829 RZB393319:RZB458829 SIX393319:SIX458829 SST393319:SST458829 TCP393319:TCP458829 TML393319:TML458829 TWH393319:TWH458829 UGD393319:UGD458829 UPZ393319:UPZ458829 UZV393319:UZV458829 VJR393319:VJR458829 VTN393319:VTN458829 WDJ393319:WDJ458829 WNF393319:WNF458829 WXB393319:WXB458829 AT458855:AT524365 KP458855:KP524365 UL458855:UL524365 AEH458855:AEH524365 AOD458855:AOD524365 AXZ458855:AXZ524365 BHV458855:BHV524365 BRR458855:BRR524365 CBN458855:CBN524365 CLJ458855:CLJ524365 CVF458855:CVF524365 DFB458855:DFB524365 DOX458855:DOX524365 DYT458855:DYT524365 EIP458855:EIP524365 ESL458855:ESL524365 FCH458855:FCH524365 FMD458855:FMD524365 FVZ458855:FVZ524365 GFV458855:GFV524365 GPR458855:GPR524365 GZN458855:GZN524365 HJJ458855:HJJ524365 HTF458855:HTF524365 IDB458855:IDB524365 IMX458855:IMX524365 IWT458855:IWT524365 JGP458855:JGP524365 JQL458855:JQL524365 KAH458855:KAH524365 KKD458855:KKD524365 KTZ458855:KTZ524365 LDV458855:LDV524365 LNR458855:LNR524365 LXN458855:LXN524365 MHJ458855:MHJ524365 MRF458855:MRF524365 NBB458855:NBB524365 NKX458855:NKX524365 NUT458855:NUT524365 OEP458855:OEP524365 OOL458855:OOL524365 OYH458855:OYH524365 PID458855:PID524365 PRZ458855:PRZ524365 QBV458855:QBV524365 QLR458855:QLR524365 QVN458855:QVN524365 RFJ458855:RFJ524365 RPF458855:RPF524365 RZB458855:RZB524365 SIX458855:SIX524365 SST458855:SST524365 TCP458855:TCP524365 TML458855:TML524365 TWH458855:TWH524365 UGD458855:UGD524365 UPZ458855:UPZ524365 UZV458855:UZV524365 VJR458855:VJR524365 VTN458855:VTN524365 WDJ458855:WDJ524365 WNF458855:WNF524365 WXB458855:WXB524365 AT524391:AT589901 KP524391:KP589901 UL524391:UL589901 AEH524391:AEH589901 AOD524391:AOD589901 AXZ524391:AXZ589901 BHV524391:BHV589901 BRR524391:BRR589901 CBN524391:CBN589901 CLJ524391:CLJ589901 CVF524391:CVF589901 DFB524391:DFB589901 DOX524391:DOX589901 DYT524391:DYT589901 EIP524391:EIP589901 ESL524391:ESL589901 FCH524391:FCH589901 FMD524391:FMD589901 FVZ524391:FVZ589901 GFV524391:GFV589901 GPR524391:GPR589901 GZN524391:GZN589901 HJJ524391:HJJ589901 HTF524391:HTF589901 IDB524391:IDB589901 IMX524391:IMX589901 IWT524391:IWT589901 JGP524391:JGP589901 JQL524391:JQL589901 KAH524391:KAH589901 KKD524391:KKD589901 KTZ524391:KTZ589901 LDV524391:LDV589901 LNR524391:LNR589901 LXN524391:LXN589901 MHJ524391:MHJ589901 MRF524391:MRF589901 NBB524391:NBB589901 NKX524391:NKX589901 NUT524391:NUT589901 OEP524391:OEP589901 OOL524391:OOL589901 OYH524391:OYH589901 PID524391:PID589901 PRZ524391:PRZ589901 QBV524391:QBV589901 QLR524391:QLR589901 QVN524391:QVN589901 RFJ524391:RFJ589901 RPF524391:RPF589901 RZB524391:RZB589901 SIX524391:SIX589901 SST524391:SST589901 TCP524391:TCP589901 TML524391:TML589901 TWH524391:TWH589901 UGD524391:UGD589901 UPZ524391:UPZ589901 UZV524391:UZV589901 VJR524391:VJR589901 VTN524391:VTN589901 WDJ524391:WDJ589901 WNF524391:WNF589901 WXB524391:WXB589901 AT589927:AT655437 KP589927:KP655437 UL589927:UL655437 AEH589927:AEH655437 AOD589927:AOD655437 AXZ589927:AXZ655437 BHV589927:BHV655437 BRR589927:BRR655437 CBN589927:CBN655437 CLJ589927:CLJ655437 CVF589927:CVF655437 DFB589927:DFB655437 DOX589927:DOX655437 DYT589927:DYT655437 EIP589927:EIP655437 ESL589927:ESL655437 FCH589927:FCH655437 FMD589927:FMD655437 FVZ589927:FVZ655437 GFV589927:GFV655437 GPR589927:GPR655437 GZN589927:GZN655437 HJJ589927:HJJ655437 HTF589927:HTF655437 IDB589927:IDB655437 IMX589927:IMX655437 IWT589927:IWT655437 JGP589927:JGP655437 JQL589927:JQL655437 KAH589927:KAH655437 KKD589927:KKD655437 KTZ589927:KTZ655437 LDV589927:LDV655437 LNR589927:LNR655437 LXN589927:LXN655437 MHJ589927:MHJ655437 MRF589927:MRF655437 NBB589927:NBB655437 NKX589927:NKX655437 NUT589927:NUT655437 OEP589927:OEP655437 OOL589927:OOL655437 OYH589927:OYH655437 PID589927:PID655437 PRZ589927:PRZ655437 QBV589927:QBV655437 QLR589927:QLR655437 QVN589927:QVN655437 RFJ589927:RFJ655437 RPF589927:RPF655437 RZB589927:RZB655437 SIX589927:SIX655437 SST589927:SST655437 TCP589927:TCP655437 TML589927:TML655437 TWH589927:TWH655437 UGD589927:UGD655437 UPZ589927:UPZ655437 UZV589927:UZV655437 VJR589927:VJR655437 VTN589927:VTN655437 WDJ589927:WDJ655437 WNF589927:WNF655437 WXB589927:WXB655437 AT655463:AT720973 KP655463:KP720973 UL655463:UL720973 AEH655463:AEH720973 AOD655463:AOD720973 AXZ655463:AXZ720973 BHV655463:BHV720973 BRR655463:BRR720973 CBN655463:CBN720973 CLJ655463:CLJ720973 CVF655463:CVF720973 DFB655463:DFB720973 DOX655463:DOX720973 DYT655463:DYT720973 EIP655463:EIP720973 ESL655463:ESL720973 FCH655463:FCH720973 FMD655463:FMD720973 FVZ655463:FVZ720973 GFV655463:GFV720973 GPR655463:GPR720973 GZN655463:GZN720973 HJJ655463:HJJ720973 HTF655463:HTF720973 IDB655463:IDB720973 IMX655463:IMX720973 IWT655463:IWT720973 JGP655463:JGP720973 JQL655463:JQL720973 KAH655463:KAH720973 KKD655463:KKD720973 KTZ655463:KTZ720973 LDV655463:LDV720973 LNR655463:LNR720973 LXN655463:LXN720973 MHJ655463:MHJ720973 MRF655463:MRF720973 NBB655463:NBB720973 NKX655463:NKX720973 NUT655463:NUT720973 OEP655463:OEP720973 OOL655463:OOL720973 OYH655463:OYH720973 PID655463:PID720973 PRZ655463:PRZ720973 QBV655463:QBV720973 QLR655463:QLR720973 QVN655463:QVN720973 RFJ655463:RFJ720973 RPF655463:RPF720973 RZB655463:RZB720973 SIX655463:SIX720973 SST655463:SST720973 TCP655463:TCP720973 TML655463:TML720973 TWH655463:TWH720973 UGD655463:UGD720973 UPZ655463:UPZ720973 UZV655463:UZV720973 VJR655463:VJR720973 VTN655463:VTN720973 WDJ655463:WDJ720973 WNF655463:WNF720973 WXB655463:WXB720973 AT720999:AT786509 KP720999:KP786509 UL720999:UL786509 AEH720999:AEH786509 AOD720999:AOD786509 AXZ720999:AXZ786509 BHV720999:BHV786509 BRR720999:BRR786509 CBN720999:CBN786509 CLJ720999:CLJ786509 CVF720999:CVF786509 DFB720999:DFB786509 DOX720999:DOX786509 DYT720999:DYT786509 EIP720999:EIP786509 ESL720999:ESL786509 FCH720999:FCH786509 FMD720999:FMD786509 FVZ720999:FVZ786509 GFV720999:GFV786509 GPR720999:GPR786509 GZN720999:GZN786509 HJJ720999:HJJ786509 HTF720999:HTF786509 IDB720999:IDB786509 IMX720999:IMX786509 IWT720999:IWT786509 JGP720999:JGP786509 JQL720999:JQL786509 KAH720999:KAH786509 KKD720999:KKD786509 KTZ720999:KTZ786509 LDV720999:LDV786509 LNR720999:LNR786509 LXN720999:LXN786509 MHJ720999:MHJ786509 MRF720999:MRF786509 NBB720999:NBB786509 NKX720999:NKX786509 NUT720999:NUT786509 OEP720999:OEP786509 OOL720999:OOL786509 OYH720999:OYH786509 PID720999:PID786509 PRZ720999:PRZ786509 QBV720999:QBV786509 QLR720999:QLR786509 QVN720999:QVN786509 RFJ720999:RFJ786509 RPF720999:RPF786509 RZB720999:RZB786509 SIX720999:SIX786509 SST720999:SST786509 TCP720999:TCP786509 TML720999:TML786509 TWH720999:TWH786509 UGD720999:UGD786509 UPZ720999:UPZ786509 UZV720999:UZV786509 VJR720999:VJR786509 VTN720999:VTN786509 WDJ720999:WDJ786509 WNF720999:WNF786509 WXB720999:WXB786509 AT786535:AT852045 KP786535:KP852045 UL786535:UL852045 AEH786535:AEH852045 AOD786535:AOD852045 AXZ786535:AXZ852045 BHV786535:BHV852045 BRR786535:BRR852045 CBN786535:CBN852045 CLJ786535:CLJ852045 CVF786535:CVF852045 DFB786535:DFB852045 DOX786535:DOX852045 DYT786535:DYT852045 EIP786535:EIP852045 ESL786535:ESL852045 FCH786535:FCH852045 FMD786535:FMD852045 FVZ786535:FVZ852045 GFV786535:GFV852045 GPR786535:GPR852045 GZN786535:GZN852045 HJJ786535:HJJ852045 HTF786535:HTF852045 IDB786535:IDB852045 IMX786535:IMX852045 IWT786535:IWT852045 JGP786535:JGP852045 JQL786535:JQL852045 KAH786535:KAH852045 KKD786535:KKD852045 KTZ786535:KTZ852045 LDV786535:LDV852045 LNR786535:LNR852045 LXN786535:LXN852045 MHJ786535:MHJ852045 MRF786535:MRF852045 NBB786535:NBB852045 NKX786535:NKX852045 NUT786535:NUT852045 OEP786535:OEP852045 OOL786535:OOL852045 OYH786535:OYH852045 PID786535:PID852045 PRZ786535:PRZ852045 QBV786535:QBV852045 QLR786535:QLR852045 QVN786535:QVN852045 RFJ786535:RFJ852045 RPF786535:RPF852045 RZB786535:RZB852045 SIX786535:SIX852045 SST786535:SST852045 TCP786535:TCP852045 TML786535:TML852045 TWH786535:TWH852045 UGD786535:UGD852045 UPZ786535:UPZ852045 UZV786535:UZV852045 VJR786535:VJR852045 VTN786535:VTN852045 WDJ786535:WDJ852045 WNF786535:WNF852045 WXB786535:WXB852045 AT852071:AT917581 KP852071:KP917581 UL852071:UL917581 AEH852071:AEH917581 AOD852071:AOD917581 AXZ852071:AXZ917581 BHV852071:BHV917581 BRR852071:BRR917581 CBN852071:CBN917581 CLJ852071:CLJ917581 CVF852071:CVF917581 DFB852071:DFB917581 DOX852071:DOX917581 DYT852071:DYT917581 EIP852071:EIP917581 ESL852071:ESL917581 FCH852071:FCH917581 FMD852071:FMD917581 FVZ852071:FVZ917581 GFV852071:GFV917581 GPR852071:GPR917581 GZN852071:GZN917581 HJJ852071:HJJ917581 HTF852071:HTF917581 IDB852071:IDB917581 IMX852071:IMX917581 IWT852071:IWT917581 JGP852071:JGP917581 JQL852071:JQL917581 KAH852071:KAH917581 KKD852071:KKD917581 KTZ852071:KTZ917581 LDV852071:LDV917581 LNR852071:LNR917581 LXN852071:LXN917581 MHJ852071:MHJ917581 MRF852071:MRF917581 NBB852071:NBB917581 NKX852071:NKX917581 NUT852071:NUT917581 OEP852071:OEP917581 OOL852071:OOL917581 OYH852071:OYH917581 PID852071:PID917581 PRZ852071:PRZ917581 QBV852071:QBV917581 QLR852071:QLR917581 QVN852071:QVN917581 RFJ852071:RFJ917581 RPF852071:RPF917581 RZB852071:RZB917581 SIX852071:SIX917581 SST852071:SST917581 TCP852071:TCP917581 TML852071:TML917581 TWH852071:TWH917581 UGD852071:UGD917581 UPZ852071:UPZ917581 UZV852071:UZV917581 VJR852071:VJR917581 VTN852071:VTN917581 WDJ852071:WDJ917581 WNF852071:WNF917581 WXB852071:WXB917581 AT917607:AT983117 KP917607:KP983117 UL917607:UL983117 AEH917607:AEH983117 AOD917607:AOD983117 AXZ917607:AXZ983117 BHV917607:BHV983117 BRR917607:BRR983117 CBN917607:CBN983117 CLJ917607:CLJ983117 CVF917607:CVF983117 DFB917607:DFB983117 DOX917607:DOX983117 DYT917607:DYT983117 EIP917607:EIP983117 ESL917607:ESL983117 FCH917607:FCH983117 FMD917607:FMD983117 FVZ917607:FVZ983117 GFV917607:GFV983117 GPR917607:GPR983117 GZN917607:GZN983117 HJJ917607:HJJ983117 HTF917607:HTF983117 IDB917607:IDB983117 IMX917607:IMX983117 IWT917607:IWT983117 JGP917607:JGP983117 JQL917607:JQL983117 KAH917607:KAH983117 KKD917607:KKD983117 KTZ917607:KTZ983117 LDV917607:LDV983117 LNR917607:LNR983117 LXN917607:LXN983117 MHJ917607:MHJ983117 MRF917607:MRF983117 NBB917607:NBB983117 NKX917607:NKX983117 NUT917607:NUT983117 OEP917607:OEP983117 OOL917607:OOL983117 OYH917607:OYH983117 PID917607:PID983117 PRZ917607:PRZ983117 QBV917607:QBV983117 QLR917607:QLR983117 QVN917607:QVN983117 RFJ917607:RFJ983117 RPF917607:RPF983117 RZB917607:RZB983117 SIX917607:SIX983117 SST917607:SST983117 TCP917607:TCP983117 TML917607:TML983117 TWH917607:TWH983117 UGD917607:UGD983117 UPZ917607:UPZ983117 UZV917607:UZV983117 VJR917607:VJR983117 VTN917607:VTN983117 WDJ917607:WDJ983117 WNF917607:WNF983117 WXB917607:WXB983117 AT983143:AT1048576 KP983143:KP1048576 UL983143:UL1048576 AEH983143:AEH1048576 AOD983143:AOD1048576 AXZ983143:AXZ1048576 BHV983143:BHV1048576 BRR983143:BRR1048576 CBN983143:CBN1048576 CLJ983143:CLJ1048576 CVF983143:CVF1048576 DFB983143:DFB1048576 DOX983143:DOX1048576 DYT983143:DYT1048576 EIP983143:EIP1048576 ESL983143:ESL1048576 FCH983143:FCH1048576 FMD983143:FMD1048576 FVZ983143:FVZ1048576 GFV983143:GFV1048576 GPR983143:GPR1048576 GZN983143:GZN1048576 HJJ983143:HJJ1048576 HTF983143:HTF1048576 IDB983143:IDB1048576 IMX983143:IMX1048576 IWT983143:IWT1048576 JGP983143:JGP1048576 JQL983143:JQL1048576 KAH983143:KAH1048576 KKD983143:KKD1048576 KTZ983143:KTZ1048576 LDV983143:LDV1048576 LNR983143:LNR1048576 LXN983143:LXN1048576 MHJ983143:MHJ1048576 MRF983143:MRF1048576 NBB983143:NBB1048576 NKX983143:NKX1048576 NUT983143:NUT1048576 OEP983143:OEP1048576 OOL983143:OOL1048576 OYH983143:OYH1048576 PID983143:PID1048576 PRZ983143:PRZ1048576 QBV983143:QBV1048576 QLR983143:QLR1048576 QVN983143:QVN1048576 RFJ983143:RFJ1048576 RPF983143:RPF1048576 RZB983143:RZB1048576 SIX983143:SIX1048576 SST983143:SST1048576 TCP983143:TCP1048576 TML983143:TML1048576 TWH983143:TWH1048576 UGD983143:UGD1048576 UPZ983143:UPZ1048576 UZV983143:UZV1048576 VJR983143:VJR1048576 VTN983143:VTN1048576 WDJ983143:WDJ1048576 WNF983143:WNF1048576 WXB983143:WXB1048576 AT2 KP2 UL2 AEH2 AOD2 AXZ2 BHV2 BRR2 CBN2 CLJ2 CVF2 DFB2 DOX2 DYT2 EIP2 ESL2 FCH2 FMD2 FVZ2 GFV2 GPR2 GZN2 HJJ2 HTF2 IDB2 IMX2 IWT2 JGP2 JQL2 KAH2 KKD2 KTZ2 LDV2 LNR2 LXN2 MHJ2 MRF2 NBB2 NKX2 NUT2 OEP2 OOL2 OYH2 PID2 PRZ2 QBV2 QLR2 QVN2 RFJ2 RPF2 RZB2 SIX2 SST2 TCP2 TML2 TWH2 UGD2 UPZ2 UZV2 VJR2 VTN2 WDJ2 WNF2 WXB2 AT65615 KP65615 UL65615 AEH65615 AOD65615 AXZ65615 BHV65615 BRR65615 CBN65615 CLJ65615 CVF65615 DFB65615 DOX65615 DYT65615 EIP65615 ESL65615 FCH65615 FMD65615 FVZ65615 GFV65615 GPR65615 GZN65615 HJJ65615 HTF65615 IDB65615 IMX65615 IWT65615 JGP65615 JQL65615 KAH65615 KKD65615 KTZ65615 LDV65615 LNR65615 LXN65615 MHJ65615 MRF65615 NBB65615 NKX65615 NUT65615 OEP65615 OOL65615 OYH65615 PID65615 PRZ65615 QBV65615 QLR65615 QVN65615 RFJ65615 RPF65615 RZB65615 SIX65615 SST65615 TCP65615 TML65615 TWH65615 UGD65615 UPZ65615 UZV65615 VJR65615 VTN65615 WDJ65615 WNF65615 WXB65615 AT131151 KP131151 UL131151 AEH131151 AOD131151 AXZ131151 BHV131151 BRR131151 CBN131151 CLJ131151 CVF131151 DFB131151 DOX131151 DYT131151 EIP131151 ESL131151 FCH131151 FMD131151 FVZ131151 GFV131151 GPR131151 GZN131151 HJJ131151 HTF131151 IDB131151 IMX131151 IWT131151 JGP131151 JQL131151 KAH131151 KKD131151 KTZ131151 LDV131151 LNR131151 LXN131151 MHJ131151 MRF131151 NBB131151 NKX131151 NUT131151 OEP131151 OOL131151 OYH131151 PID131151 PRZ131151 QBV131151 QLR131151 QVN131151 RFJ131151 RPF131151 RZB131151 SIX131151 SST131151 TCP131151 TML131151 TWH131151 UGD131151 UPZ131151 UZV131151 VJR131151 VTN131151 WDJ131151 WNF131151 WXB131151 AT196687 KP196687 UL196687 AEH196687 AOD196687 AXZ196687 BHV196687 BRR196687 CBN196687 CLJ196687 CVF196687 DFB196687 DOX196687 DYT196687 EIP196687 ESL196687 FCH196687 FMD196687 FVZ196687 GFV196687 GPR196687 GZN196687 HJJ196687 HTF196687 IDB196687 IMX196687 IWT196687 JGP196687 JQL196687 KAH196687 KKD196687 KTZ196687 LDV196687 LNR196687 LXN196687 MHJ196687 MRF196687 NBB196687 NKX196687 NUT196687 OEP196687 OOL196687 OYH196687 PID196687 PRZ196687 QBV196687 QLR196687 QVN196687 RFJ196687 RPF196687 RZB196687 SIX196687 SST196687 TCP196687 TML196687 TWH196687 UGD196687 UPZ196687 UZV196687 VJR196687 VTN196687 WDJ196687 WNF196687 WXB196687 AT262223 KP262223 UL262223 AEH262223 AOD262223 AXZ262223 BHV262223 BRR262223 CBN262223 CLJ262223 CVF262223 DFB262223 DOX262223 DYT262223 EIP262223 ESL262223 FCH262223 FMD262223 FVZ262223 GFV262223 GPR262223 GZN262223 HJJ262223 HTF262223 IDB262223 IMX262223 IWT262223 JGP262223 JQL262223 KAH262223 KKD262223 KTZ262223 LDV262223 LNR262223 LXN262223 MHJ262223 MRF262223 NBB262223 NKX262223 NUT262223 OEP262223 OOL262223 OYH262223 PID262223 PRZ262223 QBV262223 QLR262223 QVN262223 RFJ262223 RPF262223 RZB262223 SIX262223 SST262223 TCP262223 TML262223 TWH262223 UGD262223 UPZ262223 UZV262223 VJR262223 VTN262223 WDJ262223 WNF262223 WXB262223 AT327759 KP327759 UL327759 AEH327759 AOD327759 AXZ327759 BHV327759 BRR327759 CBN327759 CLJ327759 CVF327759 DFB327759 DOX327759 DYT327759 EIP327759 ESL327759 FCH327759 FMD327759 FVZ327759 GFV327759 GPR327759 GZN327759 HJJ327759 HTF327759 IDB327759 IMX327759 IWT327759 JGP327759 JQL327759 KAH327759 KKD327759 KTZ327759 LDV327759 LNR327759 LXN327759 MHJ327759 MRF327759 NBB327759 NKX327759 NUT327759 OEP327759 OOL327759 OYH327759 PID327759 PRZ327759 QBV327759 QLR327759 QVN327759 RFJ327759 RPF327759 RZB327759 SIX327759 SST327759 TCP327759 TML327759 TWH327759 UGD327759 UPZ327759 UZV327759 VJR327759 VTN327759 WDJ327759 WNF327759 WXB327759 AT393295 KP393295 UL393295 AEH393295 AOD393295 AXZ393295 BHV393295 BRR393295 CBN393295 CLJ393295 CVF393295 DFB393295 DOX393295 DYT393295 EIP393295 ESL393295 FCH393295 FMD393295 FVZ393295 GFV393295 GPR393295 GZN393295 HJJ393295 HTF393295 IDB393295 IMX393295 IWT393295 JGP393295 JQL393295 KAH393295 KKD393295 KTZ393295 LDV393295 LNR393295 LXN393295 MHJ393295 MRF393295 NBB393295 NKX393295 NUT393295 OEP393295 OOL393295 OYH393295 PID393295 PRZ393295 QBV393295 QLR393295 QVN393295 RFJ393295 RPF393295 RZB393295 SIX393295 SST393295 TCP393295 TML393295 TWH393295 UGD393295 UPZ393295 UZV393295 VJR393295 VTN393295 WDJ393295 WNF393295 WXB393295 AT458831 KP458831 UL458831 AEH458831 AOD458831 AXZ458831 BHV458831 BRR458831 CBN458831 CLJ458831 CVF458831 DFB458831 DOX458831 DYT458831 EIP458831 ESL458831 FCH458831 FMD458831 FVZ458831 GFV458831 GPR458831 GZN458831 HJJ458831 HTF458831 IDB458831 IMX458831 IWT458831 JGP458831 JQL458831 KAH458831 KKD458831 KTZ458831 LDV458831 LNR458831 LXN458831 MHJ458831 MRF458831 NBB458831 NKX458831 NUT458831 OEP458831 OOL458831 OYH458831 PID458831 PRZ458831 QBV458831 QLR458831 QVN458831 RFJ458831 RPF458831 RZB458831 SIX458831 SST458831 TCP458831 TML458831 TWH458831 UGD458831 UPZ458831 UZV458831 VJR458831 VTN458831 WDJ458831 WNF458831 WXB458831 AT524367 KP524367 UL524367 AEH524367 AOD524367 AXZ524367 BHV524367 BRR524367 CBN524367 CLJ524367 CVF524367 DFB524367 DOX524367 DYT524367 EIP524367 ESL524367 FCH524367 FMD524367 FVZ524367 GFV524367 GPR524367 GZN524367 HJJ524367 HTF524367 IDB524367 IMX524367 IWT524367 JGP524367 JQL524367 KAH524367 KKD524367 KTZ524367 LDV524367 LNR524367 LXN524367 MHJ524367 MRF524367 NBB524367 NKX524367 NUT524367 OEP524367 OOL524367 OYH524367 PID524367 PRZ524367 QBV524367 QLR524367 QVN524367 RFJ524367 RPF524367 RZB524367 SIX524367 SST524367 TCP524367 TML524367 TWH524367 UGD524367 UPZ524367 UZV524367 VJR524367 VTN524367 WDJ524367 WNF524367 WXB524367 AT589903 KP589903 UL589903 AEH589903 AOD589903 AXZ589903 BHV589903 BRR589903 CBN589903 CLJ589903 CVF589903 DFB589903 DOX589903 DYT589903 EIP589903 ESL589903 FCH589903 FMD589903 FVZ589903 GFV589903 GPR589903 GZN589903 HJJ589903 HTF589903 IDB589903 IMX589903 IWT589903 JGP589903 JQL589903 KAH589903 KKD589903 KTZ589903 LDV589903 LNR589903 LXN589903 MHJ589903 MRF589903 NBB589903 NKX589903 NUT589903 OEP589903 OOL589903 OYH589903 PID589903 PRZ589903 QBV589903 QLR589903 QVN589903 RFJ589903 RPF589903 RZB589903 SIX589903 SST589903 TCP589903 TML589903 TWH589903 UGD589903 UPZ589903 UZV589903 VJR589903 VTN589903 WDJ589903 WNF589903 WXB589903 AT655439 KP655439 UL655439 AEH655439 AOD655439 AXZ655439 BHV655439 BRR655439 CBN655439 CLJ655439 CVF655439 DFB655439 DOX655439 DYT655439 EIP655439 ESL655439 FCH655439 FMD655439 FVZ655439 GFV655439 GPR655439 GZN655439 HJJ655439 HTF655439 IDB655439 IMX655439 IWT655439 JGP655439 JQL655439 KAH655439 KKD655439 KTZ655439 LDV655439 LNR655439 LXN655439 MHJ655439 MRF655439 NBB655439 NKX655439 NUT655439 OEP655439 OOL655439 OYH655439 PID655439 PRZ655439 QBV655439 QLR655439 QVN655439 RFJ655439 RPF655439 RZB655439 SIX655439 SST655439 TCP655439 TML655439 TWH655439 UGD655439 UPZ655439 UZV655439 VJR655439 VTN655439 WDJ655439 WNF655439 WXB655439 AT720975 KP720975 UL720975 AEH720975 AOD720975 AXZ720975 BHV720975 BRR720975 CBN720975 CLJ720975 CVF720975 DFB720975 DOX720975 DYT720975 EIP720975 ESL720975 FCH720975 FMD720975 FVZ720975 GFV720975 GPR720975 GZN720975 HJJ720975 HTF720975 IDB720975 IMX720975 IWT720975 JGP720975 JQL720975 KAH720975 KKD720975 KTZ720975 LDV720975 LNR720975 LXN720975 MHJ720975 MRF720975 NBB720975 NKX720975 NUT720975 OEP720975 OOL720975 OYH720975 PID720975 PRZ720975 QBV720975 QLR720975 QVN720975 RFJ720975 RPF720975 RZB720975 SIX720975 SST720975 TCP720975 TML720975 TWH720975 UGD720975 UPZ720975 UZV720975 VJR720975 VTN720975 WDJ720975 WNF720975 WXB720975 AT786511 KP786511 UL786511 AEH786511 AOD786511 AXZ786511 BHV786511 BRR786511 CBN786511 CLJ786511 CVF786511 DFB786511 DOX786511 DYT786511 EIP786511 ESL786511 FCH786511 FMD786511 FVZ786511 GFV786511 GPR786511 GZN786511 HJJ786511 HTF786511 IDB786511 IMX786511 IWT786511 JGP786511 JQL786511 KAH786511 KKD786511 KTZ786511 LDV786511 LNR786511 LXN786511 MHJ786511 MRF786511 NBB786511 NKX786511 NUT786511 OEP786511 OOL786511 OYH786511 PID786511 PRZ786511 QBV786511 QLR786511 QVN786511 RFJ786511 RPF786511 RZB786511 SIX786511 SST786511 TCP786511 TML786511 TWH786511 UGD786511 UPZ786511 UZV786511 VJR786511 VTN786511 WDJ786511 WNF786511 WXB786511 AT852047 KP852047 UL852047 AEH852047 AOD852047 AXZ852047 BHV852047 BRR852047 CBN852047 CLJ852047 CVF852047 DFB852047 DOX852047 DYT852047 EIP852047 ESL852047 FCH852047 FMD852047 FVZ852047 GFV852047 GPR852047 GZN852047 HJJ852047 HTF852047 IDB852047 IMX852047 IWT852047 JGP852047 JQL852047 KAH852047 KKD852047 KTZ852047 LDV852047 LNR852047 LXN852047 MHJ852047 MRF852047 NBB852047 NKX852047 NUT852047 OEP852047 OOL852047 OYH852047 PID852047 PRZ852047 QBV852047 QLR852047 QVN852047 RFJ852047 RPF852047 RZB852047 SIX852047 SST852047 TCP852047 TML852047 TWH852047 UGD852047 UPZ852047 UZV852047 VJR852047 VTN852047 WDJ852047 WNF852047 WXB852047 AT917583 KP917583 UL917583 AEH917583 AOD917583 AXZ917583 BHV917583 BRR917583 CBN917583 CLJ917583 CVF917583 DFB917583 DOX917583 DYT917583 EIP917583 ESL917583 FCH917583 FMD917583 FVZ917583 GFV917583 GPR917583 GZN917583 HJJ917583 HTF917583 IDB917583 IMX917583 IWT917583 JGP917583 JQL917583 KAH917583 KKD917583 KTZ917583 LDV917583 LNR917583 LXN917583 MHJ917583 MRF917583 NBB917583 NKX917583 NUT917583 OEP917583 OOL917583 OYH917583 PID917583 PRZ917583 QBV917583 QLR917583 QVN917583 RFJ917583 RPF917583 RZB917583 SIX917583 SST917583 TCP917583 TML917583 TWH917583 UGD917583 UPZ917583 UZV917583 VJR917583 VTN917583 WDJ917583 WNF917583 WXB917583 AT983119 KP983119 UL983119 AEH983119 AOD983119 AXZ983119 BHV983119 BRR983119 CBN983119 CLJ983119 CVF983119 DFB983119 DOX983119 DYT983119 EIP983119 ESL983119 FCH983119 FMD983119 FVZ983119 GFV983119 GPR983119 GZN983119 HJJ983119 HTF983119 IDB983119 IMX983119 IWT983119 JGP983119 JQL983119 KAH983119 KKD983119 KTZ983119 LDV983119 LNR983119 LXN983119 MHJ983119 MRF983119 NBB983119 NKX983119 NUT983119 OEP983119 OOL983119 OYH983119 PID983119 PRZ983119 QBV983119 QLR983119 QVN983119 RFJ983119 RPF983119 RZB983119 SIX983119 SST983119 TCP983119 TML983119 TWH983119 UGD983119 UPZ983119 UZV983119 VJR983119 VTN983119 WDJ983119 WNF983119 WXB983119 KP101 UL101 AEH101 AOD101 AXZ101 BHV101 BRR101 CBN101 CLJ101 CVF101 DFB101 DOX101 DYT101 EIP101 ESL101 FCH101 FMD101 FVZ101 GFV101 GPR101 GZN101 HJJ101 HTF101 IDB101 IMX101 IWT101 JGP101 JQL101 KAH101 KKD101 KTZ101 LDV101 LNR101 LXN101 MHJ101 MRF101 NBB101 NKX101 NUT101 OEP101 OOL101 OYH101 PID101 PRZ101 QBV101 QLR101 QVN101 RFJ101 RPF101 RZB101 SIX101 SST101 TCP101 TML101 TWH101 UGD101 UPZ101 UZV101 VJR101 VTN101 WDJ101 WNF101 WXB101 WXB983123:WXB983141 AT65619:AT65637 KP65619:KP65637 UL65619:UL65637 AEH65619:AEH65637 AOD65619:AOD65637 AXZ65619:AXZ65637 BHV65619:BHV65637 BRR65619:BRR65637 CBN65619:CBN65637 CLJ65619:CLJ65637 CVF65619:CVF65637 DFB65619:DFB65637 DOX65619:DOX65637 DYT65619:DYT65637 EIP65619:EIP65637 ESL65619:ESL65637 FCH65619:FCH65637 FMD65619:FMD65637 FVZ65619:FVZ65637 GFV65619:GFV65637 GPR65619:GPR65637 GZN65619:GZN65637 HJJ65619:HJJ65637 HTF65619:HTF65637 IDB65619:IDB65637 IMX65619:IMX65637 IWT65619:IWT65637 JGP65619:JGP65637 JQL65619:JQL65637 KAH65619:KAH65637 KKD65619:KKD65637 KTZ65619:KTZ65637 LDV65619:LDV65637 LNR65619:LNR65637 LXN65619:LXN65637 MHJ65619:MHJ65637 MRF65619:MRF65637 NBB65619:NBB65637 NKX65619:NKX65637 NUT65619:NUT65637 OEP65619:OEP65637 OOL65619:OOL65637 OYH65619:OYH65637 PID65619:PID65637 PRZ65619:PRZ65637 QBV65619:QBV65637 QLR65619:QLR65637 QVN65619:QVN65637 RFJ65619:RFJ65637 RPF65619:RPF65637 RZB65619:RZB65637 SIX65619:SIX65637 SST65619:SST65637 TCP65619:TCP65637 TML65619:TML65637 TWH65619:TWH65637 UGD65619:UGD65637 UPZ65619:UPZ65637 UZV65619:UZV65637 VJR65619:VJR65637 VTN65619:VTN65637 WDJ65619:WDJ65637 WNF65619:WNF65637 WXB65619:WXB65637 AT131155:AT131173 KP131155:KP131173 UL131155:UL131173 AEH131155:AEH131173 AOD131155:AOD131173 AXZ131155:AXZ131173 BHV131155:BHV131173 BRR131155:BRR131173 CBN131155:CBN131173 CLJ131155:CLJ131173 CVF131155:CVF131173 DFB131155:DFB131173 DOX131155:DOX131173 DYT131155:DYT131173 EIP131155:EIP131173 ESL131155:ESL131173 FCH131155:FCH131173 FMD131155:FMD131173 FVZ131155:FVZ131173 GFV131155:GFV131173 GPR131155:GPR131173 GZN131155:GZN131173 HJJ131155:HJJ131173 HTF131155:HTF131173 IDB131155:IDB131173 IMX131155:IMX131173 IWT131155:IWT131173 JGP131155:JGP131173 JQL131155:JQL131173 KAH131155:KAH131173 KKD131155:KKD131173 KTZ131155:KTZ131173 LDV131155:LDV131173 LNR131155:LNR131173 LXN131155:LXN131173 MHJ131155:MHJ131173 MRF131155:MRF131173 NBB131155:NBB131173 NKX131155:NKX131173 NUT131155:NUT131173 OEP131155:OEP131173 OOL131155:OOL131173 OYH131155:OYH131173 PID131155:PID131173 PRZ131155:PRZ131173 QBV131155:QBV131173 QLR131155:QLR131173 QVN131155:QVN131173 RFJ131155:RFJ131173 RPF131155:RPF131173 RZB131155:RZB131173 SIX131155:SIX131173 SST131155:SST131173 TCP131155:TCP131173 TML131155:TML131173 TWH131155:TWH131173 UGD131155:UGD131173 UPZ131155:UPZ131173 UZV131155:UZV131173 VJR131155:VJR131173 VTN131155:VTN131173 WDJ131155:WDJ131173 WNF131155:WNF131173 WXB131155:WXB131173 AT196691:AT196709 KP196691:KP196709 UL196691:UL196709 AEH196691:AEH196709 AOD196691:AOD196709 AXZ196691:AXZ196709 BHV196691:BHV196709 BRR196691:BRR196709 CBN196691:CBN196709 CLJ196691:CLJ196709 CVF196691:CVF196709 DFB196691:DFB196709 DOX196691:DOX196709 DYT196691:DYT196709 EIP196691:EIP196709 ESL196691:ESL196709 FCH196691:FCH196709 FMD196691:FMD196709 FVZ196691:FVZ196709 GFV196691:GFV196709 GPR196691:GPR196709 GZN196691:GZN196709 HJJ196691:HJJ196709 HTF196691:HTF196709 IDB196691:IDB196709 IMX196691:IMX196709 IWT196691:IWT196709 JGP196691:JGP196709 JQL196691:JQL196709 KAH196691:KAH196709 KKD196691:KKD196709 KTZ196691:KTZ196709 LDV196691:LDV196709 LNR196691:LNR196709 LXN196691:LXN196709 MHJ196691:MHJ196709 MRF196691:MRF196709 NBB196691:NBB196709 NKX196691:NKX196709 NUT196691:NUT196709 OEP196691:OEP196709 OOL196691:OOL196709 OYH196691:OYH196709 PID196691:PID196709 PRZ196691:PRZ196709 QBV196691:QBV196709 QLR196691:QLR196709 QVN196691:QVN196709 RFJ196691:RFJ196709 RPF196691:RPF196709 RZB196691:RZB196709 SIX196691:SIX196709 SST196691:SST196709 TCP196691:TCP196709 TML196691:TML196709 TWH196691:TWH196709 UGD196691:UGD196709 UPZ196691:UPZ196709 UZV196691:UZV196709 VJR196691:VJR196709 VTN196691:VTN196709 WDJ196691:WDJ196709 WNF196691:WNF196709 WXB196691:WXB196709 AT262227:AT262245 KP262227:KP262245 UL262227:UL262245 AEH262227:AEH262245 AOD262227:AOD262245 AXZ262227:AXZ262245 BHV262227:BHV262245 BRR262227:BRR262245 CBN262227:CBN262245 CLJ262227:CLJ262245 CVF262227:CVF262245 DFB262227:DFB262245 DOX262227:DOX262245 DYT262227:DYT262245 EIP262227:EIP262245 ESL262227:ESL262245 FCH262227:FCH262245 FMD262227:FMD262245 FVZ262227:FVZ262245 GFV262227:GFV262245 GPR262227:GPR262245 GZN262227:GZN262245 HJJ262227:HJJ262245 HTF262227:HTF262245 IDB262227:IDB262245 IMX262227:IMX262245 IWT262227:IWT262245 JGP262227:JGP262245 JQL262227:JQL262245 KAH262227:KAH262245 KKD262227:KKD262245 KTZ262227:KTZ262245 LDV262227:LDV262245 LNR262227:LNR262245 LXN262227:LXN262245 MHJ262227:MHJ262245 MRF262227:MRF262245 NBB262227:NBB262245 NKX262227:NKX262245 NUT262227:NUT262245 OEP262227:OEP262245 OOL262227:OOL262245 OYH262227:OYH262245 PID262227:PID262245 PRZ262227:PRZ262245 QBV262227:QBV262245 QLR262227:QLR262245 QVN262227:QVN262245 RFJ262227:RFJ262245 RPF262227:RPF262245 RZB262227:RZB262245 SIX262227:SIX262245 SST262227:SST262245 TCP262227:TCP262245 TML262227:TML262245 TWH262227:TWH262245 UGD262227:UGD262245 UPZ262227:UPZ262245 UZV262227:UZV262245 VJR262227:VJR262245 VTN262227:VTN262245 WDJ262227:WDJ262245 WNF262227:WNF262245 WXB262227:WXB262245 AT327763:AT327781 KP327763:KP327781 UL327763:UL327781 AEH327763:AEH327781 AOD327763:AOD327781 AXZ327763:AXZ327781 BHV327763:BHV327781 BRR327763:BRR327781 CBN327763:CBN327781 CLJ327763:CLJ327781 CVF327763:CVF327781 DFB327763:DFB327781 DOX327763:DOX327781 DYT327763:DYT327781 EIP327763:EIP327781 ESL327763:ESL327781 FCH327763:FCH327781 FMD327763:FMD327781 FVZ327763:FVZ327781 GFV327763:GFV327781 GPR327763:GPR327781 GZN327763:GZN327781 HJJ327763:HJJ327781 HTF327763:HTF327781 IDB327763:IDB327781 IMX327763:IMX327781 IWT327763:IWT327781 JGP327763:JGP327781 JQL327763:JQL327781 KAH327763:KAH327781 KKD327763:KKD327781 KTZ327763:KTZ327781 LDV327763:LDV327781 LNR327763:LNR327781 LXN327763:LXN327781 MHJ327763:MHJ327781 MRF327763:MRF327781 NBB327763:NBB327781 NKX327763:NKX327781 NUT327763:NUT327781 OEP327763:OEP327781 OOL327763:OOL327781 OYH327763:OYH327781 PID327763:PID327781 PRZ327763:PRZ327781 QBV327763:QBV327781 QLR327763:QLR327781 QVN327763:QVN327781 RFJ327763:RFJ327781 RPF327763:RPF327781 RZB327763:RZB327781 SIX327763:SIX327781 SST327763:SST327781 TCP327763:TCP327781 TML327763:TML327781 TWH327763:TWH327781 UGD327763:UGD327781 UPZ327763:UPZ327781 UZV327763:UZV327781 VJR327763:VJR327781 VTN327763:VTN327781 WDJ327763:WDJ327781 WNF327763:WNF327781 WXB327763:WXB327781 AT393299:AT393317 KP393299:KP393317 UL393299:UL393317 AEH393299:AEH393317 AOD393299:AOD393317 AXZ393299:AXZ393317 BHV393299:BHV393317 BRR393299:BRR393317 CBN393299:CBN393317 CLJ393299:CLJ393317 CVF393299:CVF393317 DFB393299:DFB393317 DOX393299:DOX393317 DYT393299:DYT393317 EIP393299:EIP393317 ESL393299:ESL393317 FCH393299:FCH393317 FMD393299:FMD393317 FVZ393299:FVZ393317 GFV393299:GFV393317 GPR393299:GPR393317 GZN393299:GZN393317 HJJ393299:HJJ393317 HTF393299:HTF393317 IDB393299:IDB393317 IMX393299:IMX393317 IWT393299:IWT393317 JGP393299:JGP393317 JQL393299:JQL393317 KAH393299:KAH393317 KKD393299:KKD393317 KTZ393299:KTZ393317 LDV393299:LDV393317 LNR393299:LNR393317 LXN393299:LXN393317 MHJ393299:MHJ393317 MRF393299:MRF393317 NBB393299:NBB393317 NKX393299:NKX393317 NUT393299:NUT393317 OEP393299:OEP393317 OOL393299:OOL393317 OYH393299:OYH393317 PID393299:PID393317 PRZ393299:PRZ393317 QBV393299:QBV393317 QLR393299:QLR393317 QVN393299:QVN393317 RFJ393299:RFJ393317 RPF393299:RPF393317 RZB393299:RZB393317 SIX393299:SIX393317 SST393299:SST393317 TCP393299:TCP393317 TML393299:TML393317 TWH393299:TWH393317 UGD393299:UGD393317 UPZ393299:UPZ393317 UZV393299:UZV393317 VJR393299:VJR393317 VTN393299:VTN393317 WDJ393299:WDJ393317 WNF393299:WNF393317 WXB393299:WXB393317 AT458835:AT458853 KP458835:KP458853 UL458835:UL458853 AEH458835:AEH458853 AOD458835:AOD458853 AXZ458835:AXZ458853 BHV458835:BHV458853 BRR458835:BRR458853 CBN458835:CBN458853 CLJ458835:CLJ458853 CVF458835:CVF458853 DFB458835:DFB458853 DOX458835:DOX458853 DYT458835:DYT458853 EIP458835:EIP458853 ESL458835:ESL458853 FCH458835:FCH458853 FMD458835:FMD458853 FVZ458835:FVZ458853 GFV458835:GFV458853 GPR458835:GPR458853 GZN458835:GZN458853 HJJ458835:HJJ458853 HTF458835:HTF458853 IDB458835:IDB458853 IMX458835:IMX458853 IWT458835:IWT458853 JGP458835:JGP458853 JQL458835:JQL458853 KAH458835:KAH458853 KKD458835:KKD458853 KTZ458835:KTZ458853 LDV458835:LDV458853 LNR458835:LNR458853 LXN458835:LXN458853 MHJ458835:MHJ458853 MRF458835:MRF458853 NBB458835:NBB458853 NKX458835:NKX458853 NUT458835:NUT458853 OEP458835:OEP458853 OOL458835:OOL458853 OYH458835:OYH458853 PID458835:PID458853 PRZ458835:PRZ458853 QBV458835:QBV458853 QLR458835:QLR458853 QVN458835:QVN458853 RFJ458835:RFJ458853 RPF458835:RPF458853 RZB458835:RZB458853 SIX458835:SIX458853 SST458835:SST458853 TCP458835:TCP458853 TML458835:TML458853 TWH458835:TWH458853 UGD458835:UGD458853 UPZ458835:UPZ458853 UZV458835:UZV458853 VJR458835:VJR458853 VTN458835:VTN458853 WDJ458835:WDJ458853 WNF458835:WNF458853 WXB458835:WXB458853 AT524371:AT524389 KP524371:KP524389 UL524371:UL524389 AEH524371:AEH524389 AOD524371:AOD524389 AXZ524371:AXZ524389 BHV524371:BHV524389 BRR524371:BRR524389 CBN524371:CBN524389 CLJ524371:CLJ524389 CVF524371:CVF524389 DFB524371:DFB524389 DOX524371:DOX524389 DYT524371:DYT524389 EIP524371:EIP524389 ESL524371:ESL524389 FCH524371:FCH524389 FMD524371:FMD524389 FVZ524371:FVZ524389 GFV524371:GFV524389 GPR524371:GPR524389 GZN524371:GZN524389 HJJ524371:HJJ524389 HTF524371:HTF524389 IDB524371:IDB524389 IMX524371:IMX524389 IWT524371:IWT524389 JGP524371:JGP524389 JQL524371:JQL524389 KAH524371:KAH524389 KKD524371:KKD524389 KTZ524371:KTZ524389 LDV524371:LDV524389 LNR524371:LNR524389 LXN524371:LXN524389 MHJ524371:MHJ524389 MRF524371:MRF524389 NBB524371:NBB524389 NKX524371:NKX524389 NUT524371:NUT524389 OEP524371:OEP524389 OOL524371:OOL524389 OYH524371:OYH524389 PID524371:PID524389 PRZ524371:PRZ524389 QBV524371:QBV524389 QLR524371:QLR524389 QVN524371:QVN524389 RFJ524371:RFJ524389 RPF524371:RPF524389 RZB524371:RZB524389 SIX524371:SIX524389 SST524371:SST524389 TCP524371:TCP524389 TML524371:TML524389 TWH524371:TWH524389 UGD524371:UGD524389 UPZ524371:UPZ524389 UZV524371:UZV524389 VJR524371:VJR524389 VTN524371:VTN524389 WDJ524371:WDJ524389 WNF524371:WNF524389 WXB524371:WXB524389 AT589907:AT589925 KP589907:KP589925 UL589907:UL589925 AEH589907:AEH589925 AOD589907:AOD589925 AXZ589907:AXZ589925 BHV589907:BHV589925 BRR589907:BRR589925 CBN589907:CBN589925 CLJ589907:CLJ589925 CVF589907:CVF589925 DFB589907:DFB589925 DOX589907:DOX589925 DYT589907:DYT589925 EIP589907:EIP589925 ESL589907:ESL589925 FCH589907:FCH589925 FMD589907:FMD589925 FVZ589907:FVZ589925 GFV589907:GFV589925 GPR589907:GPR589925 GZN589907:GZN589925 HJJ589907:HJJ589925 HTF589907:HTF589925 IDB589907:IDB589925 IMX589907:IMX589925 IWT589907:IWT589925 JGP589907:JGP589925 JQL589907:JQL589925 KAH589907:KAH589925 KKD589907:KKD589925 KTZ589907:KTZ589925 LDV589907:LDV589925 LNR589907:LNR589925 LXN589907:LXN589925 MHJ589907:MHJ589925 MRF589907:MRF589925 NBB589907:NBB589925 NKX589907:NKX589925 NUT589907:NUT589925 OEP589907:OEP589925 OOL589907:OOL589925 OYH589907:OYH589925 PID589907:PID589925 PRZ589907:PRZ589925 QBV589907:QBV589925 QLR589907:QLR589925 QVN589907:QVN589925 RFJ589907:RFJ589925 RPF589907:RPF589925 RZB589907:RZB589925 SIX589907:SIX589925 SST589907:SST589925 TCP589907:TCP589925 TML589907:TML589925 TWH589907:TWH589925 UGD589907:UGD589925 UPZ589907:UPZ589925 UZV589907:UZV589925 VJR589907:VJR589925 VTN589907:VTN589925 WDJ589907:WDJ589925 WNF589907:WNF589925 WXB589907:WXB589925 AT655443:AT655461 KP655443:KP655461 UL655443:UL655461 AEH655443:AEH655461 AOD655443:AOD655461 AXZ655443:AXZ655461 BHV655443:BHV655461 BRR655443:BRR655461 CBN655443:CBN655461 CLJ655443:CLJ655461 CVF655443:CVF655461 DFB655443:DFB655461 DOX655443:DOX655461 DYT655443:DYT655461 EIP655443:EIP655461 ESL655443:ESL655461 FCH655443:FCH655461 FMD655443:FMD655461 FVZ655443:FVZ655461 GFV655443:GFV655461 GPR655443:GPR655461 GZN655443:GZN655461 HJJ655443:HJJ655461 HTF655443:HTF655461 IDB655443:IDB655461 IMX655443:IMX655461 IWT655443:IWT655461 JGP655443:JGP655461 JQL655443:JQL655461 KAH655443:KAH655461 KKD655443:KKD655461 KTZ655443:KTZ655461 LDV655443:LDV655461 LNR655443:LNR655461 LXN655443:LXN655461 MHJ655443:MHJ655461 MRF655443:MRF655461 NBB655443:NBB655461 NKX655443:NKX655461 NUT655443:NUT655461 OEP655443:OEP655461 OOL655443:OOL655461 OYH655443:OYH655461 PID655443:PID655461 PRZ655443:PRZ655461 QBV655443:QBV655461 QLR655443:QLR655461 QVN655443:QVN655461 RFJ655443:RFJ655461 RPF655443:RPF655461 RZB655443:RZB655461 SIX655443:SIX655461 SST655443:SST655461 TCP655443:TCP655461 TML655443:TML655461 TWH655443:TWH655461 UGD655443:UGD655461 UPZ655443:UPZ655461 UZV655443:UZV655461 VJR655443:VJR655461 VTN655443:VTN655461 WDJ655443:WDJ655461 WNF655443:WNF655461 WXB655443:WXB655461 AT720979:AT720997 KP720979:KP720997 UL720979:UL720997 AEH720979:AEH720997 AOD720979:AOD720997 AXZ720979:AXZ720997 BHV720979:BHV720997 BRR720979:BRR720997 CBN720979:CBN720997 CLJ720979:CLJ720997 CVF720979:CVF720997 DFB720979:DFB720997 DOX720979:DOX720997 DYT720979:DYT720997 EIP720979:EIP720997 ESL720979:ESL720997 FCH720979:FCH720997 FMD720979:FMD720997 FVZ720979:FVZ720997 GFV720979:GFV720997 GPR720979:GPR720997 GZN720979:GZN720997 HJJ720979:HJJ720997 HTF720979:HTF720997 IDB720979:IDB720997 IMX720979:IMX720997 IWT720979:IWT720997 JGP720979:JGP720997 JQL720979:JQL720997 KAH720979:KAH720997 KKD720979:KKD720997 KTZ720979:KTZ720997 LDV720979:LDV720997 LNR720979:LNR720997 LXN720979:LXN720997 MHJ720979:MHJ720997 MRF720979:MRF720997 NBB720979:NBB720997 NKX720979:NKX720997 NUT720979:NUT720997 OEP720979:OEP720997 OOL720979:OOL720997 OYH720979:OYH720997 PID720979:PID720997 PRZ720979:PRZ720997 QBV720979:QBV720997 QLR720979:QLR720997 QVN720979:QVN720997 RFJ720979:RFJ720997 RPF720979:RPF720997 RZB720979:RZB720997 SIX720979:SIX720997 SST720979:SST720997 TCP720979:TCP720997 TML720979:TML720997 TWH720979:TWH720997 UGD720979:UGD720997 UPZ720979:UPZ720997 UZV720979:UZV720997 VJR720979:VJR720997 VTN720979:VTN720997 WDJ720979:WDJ720997 WNF720979:WNF720997 WXB720979:WXB720997 AT786515:AT786533 KP786515:KP786533 UL786515:UL786533 AEH786515:AEH786533 AOD786515:AOD786533 AXZ786515:AXZ786533 BHV786515:BHV786533 BRR786515:BRR786533 CBN786515:CBN786533 CLJ786515:CLJ786533 CVF786515:CVF786533 DFB786515:DFB786533 DOX786515:DOX786533 DYT786515:DYT786533 EIP786515:EIP786533 ESL786515:ESL786533 FCH786515:FCH786533 FMD786515:FMD786533 FVZ786515:FVZ786533 GFV786515:GFV786533 GPR786515:GPR786533 GZN786515:GZN786533 HJJ786515:HJJ786533 HTF786515:HTF786533 IDB786515:IDB786533 IMX786515:IMX786533 IWT786515:IWT786533 JGP786515:JGP786533 JQL786515:JQL786533 KAH786515:KAH786533 KKD786515:KKD786533 KTZ786515:KTZ786533 LDV786515:LDV786533 LNR786515:LNR786533 LXN786515:LXN786533 MHJ786515:MHJ786533 MRF786515:MRF786533 NBB786515:NBB786533 NKX786515:NKX786533 NUT786515:NUT786533 OEP786515:OEP786533 OOL786515:OOL786533 OYH786515:OYH786533 PID786515:PID786533 PRZ786515:PRZ786533 QBV786515:QBV786533 QLR786515:QLR786533 QVN786515:QVN786533 RFJ786515:RFJ786533 RPF786515:RPF786533 RZB786515:RZB786533 SIX786515:SIX786533 SST786515:SST786533 TCP786515:TCP786533 TML786515:TML786533 TWH786515:TWH786533 UGD786515:UGD786533 UPZ786515:UPZ786533 UZV786515:UZV786533 VJR786515:VJR786533 VTN786515:VTN786533 WDJ786515:WDJ786533 WNF786515:WNF786533 WXB786515:WXB786533 AT852051:AT852069 KP852051:KP852069 UL852051:UL852069 AEH852051:AEH852069 AOD852051:AOD852069 AXZ852051:AXZ852069 BHV852051:BHV852069 BRR852051:BRR852069 CBN852051:CBN852069 CLJ852051:CLJ852069 CVF852051:CVF852069 DFB852051:DFB852069 DOX852051:DOX852069 DYT852051:DYT852069 EIP852051:EIP852069 ESL852051:ESL852069 FCH852051:FCH852069 FMD852051:FMD852069 FVZ852051:FVZ852069 GFV852051:GFV852069 GPR852051:GPR852069 GZN852051:GZN852069 HJJ852051:HJJ852069 HTF852051:HTF852069 IDB852051:IDB852069 IMX852051:IMX852069 IWT852051:IWT852069 JGP852051:JGP852069 JQL852051:JQL852069 KAH852051:KAH852069 KKD852051:KKD852069 KTZ852051:KTZ852069 LDV852051:LDV852069 LNR852051:LNR852069 LXN852051:LXN852069 MHJ852051:MHJ852069 MRF852051:MRF852069 NBB852051:NBB852069 NKX852051:NKX852069 NUT852051:NUT852069 OEP852051:OEP852069 OOL852051:OOL852069 OYH852051:OYH852069 PID852051:PID852069 PRZ852051:PRZ852069 QBV852051:QBV852069 QLR852051:QLR852069 QVN852051:QVN852069 RFJ852051:RFJ852069 RPF852051:RPF852069 RZB852051:RZB852069 SIX852051:SIX852069 SST852051:SST852069 TCP852051:TCP852069 TML852051:TML852069 TWH852051:TWH852069 UGD852051:UGD852069 UPZ852051:UPZ852069 UZV852051:UZV852069 VJR852051:VJR852069 VTN852051:VTN852069 WDJ852051:WDJ852069 WNF852051:WNF852069 WXB852051:WXB852069 AT917587:AT917605 KP917587:KP917605 UL917587:UL917605 AEH917587:AEH917605 AOD917587:AOD917605 AXZ917587:AXZ917605 BHV917587:BHV917605 BRR917587:BRR917605 CBN917587:CBN917605 CLJ917587:CLJ917605 CVF917587:CVF917605 DFB917587:DFB917605 DOX917587:DOX917605 DYT917587:DYT917605 EIP917587:EIP917605 ESL917587:ESL917605 FCH917587:FCH917605 FMD917587:FMD917605 FVZ917587:FVZ917605 GFV917587:GFV917605 GPR917587:GPR917605 GZN917587:GZN917605 HJJ917587:HJJ917605 HTF917587:HTF917605 IDB917587:IDB917605 IMX917587:IMX917605 IWT917587:IWT917605 JGP917587:JGP917605 JQL917587:JQL917605 KAH917587:KAH917605 KKD917587:KKD917605 KTZ917587:KTZ917605 LDV917587:LDV917605 LNR917587:LNR917605 LXN917587:LXN917605 MHJ917587:MHJ917605 MRF917587:MRF917605 NBB917587:NBB917605 NKX917587:NKX917605 NUT917587:NUT917605 OEP917587:OEP917605 OOL917587:OOL917605 OYH917587:OYH917605 PID917587:PID917605 PRZ917587:PRZ917605 QBV917587:QBV917605 QLR917587:QLR917605 QVN917587:QVN917605 RFJ917587:RFJ917605 RPF917587:RPF917605 RZB917587:RZB917605 SIX917587:SIX917605 SST917587:SST917605 TCP917587:TCP917605 TML917587:TML917605 TWH917587:TWH917605 UGD917587:UGD917605 UPZ917587:UPZ917605 UZV917587:UZV917605 VJR917587:VJR917605 VTN917587:VTN917605 WDJ917587:WDJ917605 WNF917587:WNF917605 WXB917587:WXB917605 AT983123:AT983141 KP983123:KP983141 UL983123:UL983141 AEH983123:AEH983141 AOD983123:AOD983141 AXZ983123:AXZ983141 BHV983123:BHV983141 BRR983123:BRR983141 CBN983123:CBN983141 CLJ983123:CLJ983141 CVF983123:CVF983141 DFB983123:DFB983141 DOX983123:DOX983141 DYT983123:DYT983141 EIP983123:EIP983141 ESL983123:ESL983141 FCH983123:FCH983141 FMD983123:FMD983141 FVZ983123:FVZ983141 GFV983123:GFV983141 GPR983123:GPR983141 GZN983123:GZN983141 HJJ983123:HJJ983141 HTF983123:HTF983141 IDB983123:IDB983141 IMX983123:IMX983141 IWT983123:IWT983141 JGP983123:JGP983141 JQL983123:JQL983141 KAH983123:KAH983141 KKD983123:KKD983141 KTZ983123:KTZ983141 LDV983123:LDV983141 LNR983123:LNR983141 LXN983123:LXN983141 MHJ983123:MHJ983141 MRF983123:MRF983141 NBB983123:NBB983141 NKX983123:NKX983141 NUT983123:NUT983141 OEP983123:OEP983141 OOL983123:OOL983141 OYH983123:OYH983141 PID983123:PID983141 PRZ983123:PRZ983141 QBV983123:QBV983141 QLR983123:QLR983141 QVN983123:QVN983141 RFJ983123:RFJ983141 RPF983123:RPF983141 RZB983123:RZB983141 SIX983123:SIX983141 SST983123:SST983141 TCP983123:TCP983141 TML983123:TML983141 TWH983123:TWH983141 UGD983123:UGD983141 UPZ983123:UPZ983141 UZV983123:UZV983141 VJR983123:VJR983141 VTN983123:VTN983141 WDJ983123:WDJ983141 WNF983123:WNF983141 UL96:UL98 KP96:KP98 WXB96:WXB98 WNF96:WNF98 WDJ96:WDJ98 VTN96:VTN98 VJR96:VJR98 UZV96:UZV98 UPZ96:UPZ98 UGD96:UGD98 TWH96:TWH98 TML96:TML98 TCP96:TCP98 SST96:SST98 SIX96:SIX98 RZB96:RZB98 RPF96:RPF98 RFJ96:RFJ98 QVN96:QVN98 QLR96:QLR98 QBV96:QBV98 PRZ96:PRZ98 PID96:PID98 OYH96:OYH98 OOL96:OOL98 OEP96:OEP98 NUT96:NUT98 NKX96:NKX98 NBB96:NBB98 MRF96:MRF98 MHJ96:MHJ98 LXN96:LXN98 LNR96:LNR98 LDV96:LDV98 KTZ96:KTZ98 KKD96:KKD98 KAH96:KAH98 JQL96:JQL98 JGP96:JGP98 IWT96:IWT98 IMX96:IMX98 IDB96:IDB98 HTF96:HTF98 HJJ96:HJJ98 GZN96:GZN98 GPR96:GPR98 GFV96:GFV98 FVZ96:FVZ98 FMD96:FMD98 FCH96:FCH98 ESL96:ESL98 EIP96:EIP98 DYT96:DYT98 DOX96:DOX98 DFB96:DFB98 CVF96:CVF98 CLJ96:CLJ98 CBN96:CBN98 BRR96:BRR98 BHV96:BHV98 AXZ96:AXZ98 AOD96:AOD98 AEH96:AEH98 WXB6:WXB88 KP6:KP88 UL6:UL88 AEH6:AEH88 AOD6:AOD88 AXZ6:AXZ88 BHV6:BHV88 BRR6:BRR88 CBN6:CBN88 CLJ6:CLJ88 CVF6:CVF88 DFB6:DFB88 DOX6:DOX88 DYT6:DYT88 EIP6:EIP88 ESL6:ESL88 FCH6:FCH88 FMD6:FMD88 FVZ6:FVZ88 GFV6:GFV88 GPR6:GPR88 GZN6:GZN88 HJJ6:HJJ88 HTF6:HTF88 IDB6:IDB88 IMX6:IMX88 IWT6:IWT88 JGP6:JGP88 JQL6:JQL88 KAH6:KAH88 KKD6:KKD88 KTZ6:KTZ88 LDV6:LDV88 LNR6:LNR88 LXN6:LXN88 MHJ6:MHJ88 MRF6:MRF88 NBB6:NBB88 NKX6:NKX88 NUT6:NUT88 OEP6:OEP88 OOL6:OOL88 OYH6:OYH88 PID6:PID88 PRZ6:PRZ88 QBV6:QBV88 QLR6:QLR88 QVN6:QVN88 RFJ6:RFJ88 RPF6:RPF88 RZB6:RZB88 SIX6:SIX88 SST6:SST88 TCP6:TCP88 TML6:TML88 TWH6:TWH88 UGD6:UGD88 UPZ6:UPZ88 UZV6:UZV88 VJR6:VJR88 VTN6:VTN88 WDJ6:WDJ88 WNF6:WNF88 AT6:AT101">
      <formula1>$AT$6:$AT$7</formula1>
    </dataValidation>
    <dataValidation type="list" allowBlank="1" showInputMessage="1" showErrorMessage="1" sqref="AV103:AV65613 KR103:KR65613 UN103:UN65613 AEJ103:AEJ65613 AOF103:AOF65613 AYB103:AYB65613 BHX103:BHX65613 BRT103:BRT65613 CBP103:CBP65613 CLL103:CLL65613 CVH103:CVH65613 DFD103:DFD65613 DOZ103:DOZ65613 DYV103:DYV65613 EIR103:EIR65613 ESN103:ESN65613 FCJ103:FCJ65613 FMF103:FMF65613 FWB103:FWB65613 GFX103:GFX65613 GPT103:GPT65613 GZP103:GZP65613 HJL103:HJL65613 HTH103:HTH65613 IDD103:IDD65613 IMZ103:IMZ65613 IWV103:IWV65613 JGR103:JGR65613 JQN103:JQN65613 KAJ103:KAJ65613 KKF103:KKF65613 KUB103:KUB65613 LDX103:LDX65613 LNT103:LNT65613 LXP103:LXP65613 MHL103:MHL65613 MRH103:MRH65613 NBD103:NBD65613 NKZ103:NKZ65613 NUV103:NUV65613 OER103:OER65613 OON103:OON65613 OYJ103:OYJ65613 PIF103:PIF65613 PSB103:PSB65613 QBX103:QBX65613 QLT103:QLT65613 QVP103:QVP65613 RFL103:RFL65613 RPH103:RPH65613 RZD103:RZD65613 SIZ103:SIZ65613 SSV103:SSV65613 TCR103:TCR65613 TMN103:TMN65613 TWJ103:TWJ65613 UGF103:UGF65613 UQB103:UQB65613 UZX103:UZX65613 VJT103:VJT65613 VTP103:VTP65613 WDL103:WDL65613 WNH103:WNH65613 WXD103:WXD65613 AV65639:AV131149 KR65639:KR131149 UN65639:UN131149 AEJ65639:AEJ131149 AOF65639:AOF131149 AYB65639:AYB131149 BHX65639:BHX131149 BRT65639:BRT131149 CBP65639:CBP131149 CLL65639:CLL131149 CVH65639:CVH131149 DFD65639:DFD131149 DOZ65639:DOZ131149 DYV65639:DYV131149 EIR65639:EIR131149 ESN65639:ESN131149 FCJ65639:FCJ131149 FMF65639:FMF131149 FWB65639:FWB131149 GFX65639:GFX131149 GPT65639:GPT131149 GZP65639:GZP131149 HJL65639:HJL131149 HTH65639:HTH131149 IDD65639:IDD131149 IMZ65639:IMZ131149 IWV65639:IWV131149 JGR65639:JGR131149 JQN65639:JQN131149 KAJ65639:KAJ131149 KKF65639:KKF131149 KUB65639:KUB131149 LDX65639:LDX131149 LNT65639:LNT131149 LXP65639:LXP131149 MHL65639:MHL131149 MRH65639:MRH131149 NBD65639:NBD131149 NKZ65639:NKZ131149 NUV65639:NUV131149 OER65639:OER131149 OON65639:OON131149 OYJ65639:OYJ131149 PIF65639:PIF131149 PSB65639:PSB131149 QBX65639:QBX131149 QLT65639:QLT131149 QVP65639:QVP131149 RFL65639:RFL131149 RPH65639:RPH131149 RZD65639:RZD131149 SIZ65639:SIZ131149 SSV65639:SSV131149 TCR65639:TCR131149 TMN65639:TMN131149 TWJ65639:TWJ131149 UGF65639:UGF131149 UQB65639:UQB131149 UZX65639:UZX131149 VJT65639:VJT131149 VTP65639:VTP131149 WDL65639:WDL131149 WNH65639:WNH131149 WXD65639:WXD131149 AV131175:AV196685 KR131175:KR196685 UN131175:UN196685 AEJ131175:AEJ196685 AOF131175:AOF196685 AYB131175:AYB196685 BHX131175:BHX196685 BRT131175:BRT196685 CBP131175:CBP196685 CLL131175:CLL196685 CVH131175:CVH196685 DFD131175:DFD196685 DOZ131175:DOZ196685 DYV131175:DYV196685 EIR131175:EIR196685 ESN131175:ESN196685 FCJ131175:FCJ196685 FMF131175:FMF196685 FWB131175:FWB196685 GFX131175:GFX196685 GPT131175:GPT196685 GZP131175:GZP196685 HJL131175:HJL196685 HTH131175:HTH196685 IDD131175:IDD196685 IMZ131175:IMZ196685 IWV131175:IWV196685 JGR131175:JGR196685 JQN131175:JQN196685 KAJ131175:KAJ196685 KKF131175:KKF196685 KUB131175:KUB196685 LDX131175:LDX196685 LNT131175:LNT196685 LXP131175:LXP196685 MHL131175:MHL196685 MRH131175:MRH196685 NBD131175:NBD196685 NKZ131175:NKZ196685 NUV131175:NUV196685 OER131175:OER196685 OON131175:OON196685 OYJ131175:OYJ196685 PIF131175:PIF196685 PSB131175:PSB196685 QBX131175:QBX196685 QLT131175:QLT196685 QVP131175:QVP196685 RFL131175:RFL196685 RPH131175:RPH196685 RZD131175:RZD196685 SIZ131175:SIZ196685 SSV131175:SSV196685 TCR131175:TCR196685 TMN131175:TMN196685 TWJ131175:TWJ196685 UGF131175:UGF196685 UQB131175:UQB196685 UZX131175:UZX196685 VJT131175:VJT196685 VTP131175:VTP196685 WDL131175:WDL196685 WNH131175:WNH196685 WXD131175:WXD196685 AV196711:AV262221 KR196711:KR262221 UN196711:UN262221 AEJ196711:AEJ262221 AOF196711:AOF262221 AYB196711:AYB262221 BHX196711:BHX262221 BRT196711:BRT262221 CBP196711:CBP262221 CLL196711:CLL262221 CVH196711:CVH262221 DFD196711:DFD262221 DOZ196711:DOZ262221 DYV196711:DYV262221 EIR196711:EIR262221 ESN196711:ESN262221 FCJ196711:FCJ262221 FMF196711:FMF262221 FWB196711:FWB262221 GFX196711:GFX262221 GPT196711:GPT262221 GZP196711:GZP262221 HJL196711:HJL262221 HTH196711:HTH262221 IDD196711:IDD262221 IMZ196711:IMZ262221 IWV196711:IWV262221 JGR196711:JGR262221 JQN196711:JQN262221 KAJ196711:KAJ262221 KKF196711:KKF262221 KUB196711:KUB262221 LDX196711:LDX262221 LNT196711:LNT262221 LXP196711:LXP262221 MHL196711:MHL262221 MRH196711:MRH262221 NBD196711:NBD262221 NKZ196711:NKZ262221 NUV196711:NUV262221 OER196711:OER262221 OON196711:OON262221 OYJ196711:OYJ262221 PIF196711:PIF262221 PSB196711:PSB262221 QBX196711:QBX262221 QLT196711:QLT262221 QVP196711:QVP262221 RFL196711:RFL262221 RPH196711:RPH262221 RZD196711:RZD262221 SIZ196711:SIZ262221 SSV196711:SSV262221 TCR196711:TCR262221 TMN196711:TMN262221 TWJ196711:TWJ262221 UGF196711:UGF262221 UQB196711:UQB262221 UZX196711:UZX262221 VJT196711:VJT262221 VTP196711:VTP262221 WDL196711:WDL262221 WNH196711:WNH262221 WXD196711:WXD262221 AV262247:AV327757 KR262247:KR327757 UN262247:UN327757 AEJ262247:AEJ327757 AOF262247:AOF327757 AYB262247:AYB327757 BHX262247:BHX327757 BRT262247:BRT327757 CBP262247:CBP327757 CLL262247:CLL327757 CVH262247:CVH327757 DFD262247:DFD327757 DOZ262247:DOZ327757 DYV262247:DYV327757 EIR262247:EIR327757 ESN262247:ESN327757 FCJ262247:FCJ327757 FMF262247:FMF327757 FWB262247:FWB327757 GFX262247:GFX327757 GPT262247:GPT327757 GZP262247:GZP327757 HJL262247:HJL327757 HTH262247:HTH327757 IDD262247:IDD327757 IMZ262247:IMZ327757 IWV262247:IWV327757 JGR262247:JGR327757 JQN262247:JQN327757 KAJ262247:KAJ327757 KKF262247:KKF327757 KUB262247:KUB327757 LDX262247:LDX327757 LNT262247:LNT327757 LXP262247:LXP327757 MHL262247:MHL327757 MRH262247:MRH327757 NBD262247:NBD327757 NKZ262247:NKZ327757 NUV262247:NUV327757 OER262247:OER327757 OON262247:OON327757 OYJ262247:OYJ327757 PIF262247:PIF327757 PSB262247:PSB327757 QBX262247:QBX327757 QLT262247:QLT327757 QVP262247:QVP327757 RFL262247:RFL327757 RPH262247:RPH327757 RZD262247:RZD327757 SIZ262247:SIZ327757 SSV262247:SSV327757 TCR262247:TCR327757 TMN262247:TMN327757 TWJ262247:TWJ327757 UGF262247:UGF327757 UQB262247:UQB327757 UZX262247:UZX327757 VJT262247:VJT327757 VTP262247:VTP327757 WDL262247:WDL327757 WNH262247:WNH327757 WXD262247:WXD327757 AV327783:AV393293 KR327783:KR393293 UN327783:UN393293 AEJ327783:AEJ393293 AOF327783:AOF393293 AYB327783:AYB393293 BHX327783:BHX393293 BRT327783:BRT393293 CBP327783:CBP393293 CLL327783:CLL393293 CVH327783:CVH393293 DFD327783:DFD393293 DOZ327783:DOZ393293 DYV327783:DYV393293 EIR327783:EIR393293 ESN327783:ESN393293 FCJ327783:FCJ393293 FMF327783:FMF393293 FWB327783:FWB393293 GFX327783:GFX393293 GPT327783:GPT393293 GZP327783:GZP393293 HJL327783:HJL393293 HTH327783:HTH393293 IDD327783:IDD393293 IMZ327783:IMZ393293 IWV327783:IWV393293 JGR327783:JGR393293 JQN327783:JQN393293 KAJ327783:KAJ393293 KKF327783:KKF393293 KUB327783:KUB393293 LDX327783:LDX393293 LNT327783:LNT393293 LXP327783:LXP393293 MHL327783:MHL393293 MRH327783:MRH393293 NBD327783:NBD393293 NKZ327783:NKZ393293 NUV327783:NUV393293 OER327783:OER393293 OON327783:OON393293 OYJ327783:OYJ393293 PIF327783:PIF393293 PSB327783:PSB393293 QBX327783:QBX393293 QLT327783:QLT393293 QVP327783:QVP393293 RFL327783:RFL393293 RPH327783:RPH393293 RZD327783:RZD393293 SIZ327783:SIZ393293 SSV327783:SSV393293 TCR327783:TCR393293 TMN327783:TMN393293 TWJ327783:TWJ393293 UGF327783:UGF393293 UQB327783:UQB393293 UZX327783:UZX393293 VJT327783:VJT393293 VTP327783:VTP393293 WDL327783:WDL393293 WNH327783:WNH393293 WXD327783:WXD393293 AV393319:AV458829 KR393319:KR458829 UN393319:UN458829 AEJ393319:AEJ458829 AOF393319:AOF458829 AYB393319:AYB458829 BHX393319:BHX458829 BRT393319:BRT458829 CBP393319:CBP458829 CLL393319:CLL458829 CVH393319:CVH458829 DFD393319:DFD458829 DOZ393319:DOZ458829 DYV393319:DYV458829 EIR393319:EIR458829 ESN393319:ESN458829 FCJ393319:FCJ458829 FMF393319:FMF458829 FWB393319:FWB458829 GFX393319:GFX458829 GPT393319:GPT458829 GZP393319:GZP458829 HJL393319:HJL458829 HTH393319:HTH458829 IDD393319:IDD458829 IMZ393319:IMZ458829 IWV393319:IWV458829 JGR393319:JGR458829 JQN393319:JQN458829 KAJ393319:KAJ458829 KKF393319:KKF458829 KUB393319:KUB458829 LDX393319:LDX458829 LNT393319:LNT458829 LXP393319:LXP458829 MHL393319:MHL458829 MRH393319:MRH458829 NBD393319:NBD458829 NKZ393319:NKZ458829 NUV393319:NUV458829 OER393319:OER458829 OON393319:OON458829 OYJ393319:OYJ458829 PIF393319:PIF458829 PSB393319:PSB458829 QBX393319:QBX458829 QLT393319:QLT458829 QVP393319:QVP458829 RFL393319:RFL458829 RPH393319:RPH458829 RZD393319:RZD458829 SIZ393319:SIZ458829 SSV393319:SSV458829 TCR393319:TCR458829 TMN393319:TMN458829 TWJ393319:TWJ458829 UGF393319:UGF458829 UQB393319:UQB458829 UZX393319:UZX458829 VJT393319:VJT458829 VTP393319:VTP458829 WDL393319:WDL458829 WNH393319:WNH458829 WXD393319:WXD458829 AV458855:AV524365 KR458855:KR524365 UN458855:UN524365 AEJ458855:AEJ524365 AOF458855:AOF524365 AYB458855:AYB524365 BHX458855:BHX524365 BRT458855:BRT524365 CBP458855:CBP524365 CLL458855:CLL524365 CVH458855:CVH524365 DFD458855:DFD524365 DOZ458855:DOZ524365 DYV458855:DYV524365 EIR458855:EIR524365 ESN458855:ESN524365 FCJ458855:FCJ524365 FMF458855:FMF524365 FWB458855:FWB524365 GFX458855:GFX524365 GPT458855:GPT524365 GZP458855:GZP524365 HJL458855:HJL524365 HTH458855:HTH524365 IDD458855:IDD524365 IMZ458855:IMZ524365 IWV458855:IWV524365 JGR458855:JGR524365 JQN458855:JQN524365 KAJ458855:KAJ524365 KKF458855:KKF524365 KUB458855:KUB524365 LDX458855:LDX524365 LNT458855:LNT524365 LXP458855:LXP524365 MHL458855:MHL524365 MRH458855:MRH524365 NBD458855:NBD524365 NKZ458855:NKZ524365 NUV458855:NUV524365 OER458855:OER524365 OON458855:OON524365 OYJ458855:OYJ524365 PIF458855:PIF524365 PSB458855:PSB524365 QBX458855:QBX524365 QLT458855:QLT524365 QVP458855:QVP524365 RFL458855:RFL524365 RPH458855:RPH524365 RZD458855:RZD524365 SIZ458855:SIZ524365 SSV458855:SSV524365 TCR458855:TCR524365 TMN458855:TMN524365 TWJ458855:TWJ524365 UGF458855:UGF524365 UQB458855:UQB524365 UZX458855:UZX524365 VJT458855:VJT524365 VTP458855:VTP524365 WDL458855:WDL524365 WNH458855:WNH524365 WXD458855:WXD524365 AV524391:AV589901 KR524391:KR589901 UN524391:UN589901 AEJ524391:AEJ589901 AOF524391:AOF589901 AYB524391:AYB589901 BHX524391:BHX589901 BRT524391:BRT589901 CBP524391:CBP589901 CLL524391:CLL589901 CVH524391:CVH589901 DFD524391:DFD589901 DOZ524391:DOZ589901 DYV524391:DYV589901 EIR524391:EIR589901 ESN524391:ESN589901 FCJ524391:FCJ589901 FMF524391:FMF589901 FWB524391:FWB589901 GFX524391:GFX589901 GPT524391:GPT589901 GZP524391:GZP589901 HJL524391:HJL589901 HTH524391:HTH589901 IDD524391:IDD589901 IMZ524391:IMZ589901 IWV524391:IWV589901 JGR524391:JGR589901 JQN524391:JQN589901 KAJ524391:KAJ589901 KKF524391:KKF589901 KUB524391:KUB589901 LDX524391:LDX589901 LNT524391:LNT589901 LXP524391:LXP589901 MHL524391:MHL589901 MRH524391:MRH589901 NBD524391:NBD589901 NKZ524391:NKZ589901 NUV524391:NUV589901 OER524391:OER589901 OON524391:OON589901 OYJ524391:OYJ589901 PIF524391:PIF589901 PSB524391:PSB589901 QBX524391:QBX589901 QLT524391:QLT589901 QVP524391:QVP589901 RFL524391:RFL589901 RPH524391:RPH589901 RZD524391:RZD589901 SIZ524391:SIZ589901 SSV524391:SSV589901 TCR524391:TCR589901 TMN524391:TMN589901 TWJ524391:TWJ589901 UGF524391:UGF589901 UQB524391:UQB589901 UZX524391:UZX589901 VJT524391:VJT589901 VTP524391:VTP589901 WDL524391:WDL589901 WNH524391:WNH589901 WXD524391:WXD589901 AV589927:AV655437 KR589927:KR655437 UN589927:UN655437 AEJ589927:AEJ655437 AOF589927:AOF655437 AYB589927:AYB655437 BHX589927:BHX655437 BRT589927:BRT655437 CBP589927:CBP655437 CLL589927:CLL655437 CVH589927:CVH655437 DFD589927:DFD655437 DOZ589927:DOZ655437 DYV589927:DYV655437 EIR589927:EIR655437 ESN589927:ESN655437 FCJ589927:FCJ655437 FMF589927:FMF655437 FWB589927:FWB655437 GFX589927:GFX655437 GPT589927:GPT655437 GZP589927:GZP655437 HJL589927:HJL655437 HTH589927:HTH655437 IDD589927:IDD655437 IMZ589927:IMZ655437 IWV589927:IWV655437 JGR589927:JGR655437 JQN589927:JQN655437 KAJ589927:KAJ655437 KKF589927:KKF655437 KUB589927:KUB655437 LDX589927:LDX655437 LNT589927:LNT655437 LXP589927:LXP655437 MHL589927:MHL655437 MRH589927:MRH655437 NBD589927:NBD655437 NKZ589927:NKZ655437 NUV589927:NUV655437 OER589927:OER655437 OON589927:OON655437 OYJ589927:OYJ655437 PIF589927:PIF655437 PSB589927:PSB655437 QBX589927:QBX655437 QLT589927:QLT655437 QVP589927:QVP655437 RFL589927:RFL655437 RPH589927:RPH655437 RZD589927:RZD655437 SIZ589927:SIZ655437 SSV589927:SSV655437 TCR589927:TCR655437 TMN589927:TMN655437 TWJ589927:TWJ655437 UGF589927:UGF655437 UQB589927:UQB655437 UZX589927:UZX655437 VJT589927:VJT655437 VTP589927:VTP655437 WDL589927:WDL655437 WNH589927:WNH655437 WXD589927:WXD655437 AV655463:AV720973 KR655463:KR720973 UN655463:UN720973 AEJ655463:AEJ720973 AOF655463:AOF720973 AYB655463:AYB720973 BHX655463:BHX720973 BRT655463:BRT720973 CBP655463:CBP720973 CLL655463:CLL720973 CVH655463:CVH720973 DFD655463:DFD720973 DOZ655463:DOZ720973 DYV655463:DYV720973 EIR655463:EIR720973 ESN655463:ESN720973 FCJ655463:FCJ720973 FMF655463:FMF720973 FWB655463:FWB720973 GFX655463:GFX720973 GPT655463:GPT720973 GZP655463:GZP720973 HJL655463:HJL720973 HTH655463:HTH720973 IDD655463:IDD720973 IMZ655463:IMZ720973 IWV655463:IWV720973 JGR655463:JGR720973 JQN655463:JQN720973 KAJ655463:KAJ720973 KKF655463:KKF720973 KUB655463:KUB720973 LDX655463:LDX720973 LNT655463:LNT720973 LXP655463:LXP720973 MHL655463:MHL720973 MRH655463:MRH720973 NBD655463:NBD720973 NKZ655463:NKZ720973 NUV655463:NUV720973 OER655463:OER720973 OON655463:OON720973 OYJ655463:OYJ720973 PIF655463:PIF720973 PSB655463:PSB720973 QBX655463:QBX720973 QLT655463:QLT720973 QVP655463:QVP720973 RFL655463:RFL720973 RPH655463:RPH720973 RZD655463:RZD720973 SIZ655463:SIZ720973 SSV655463:SSV720973 TCR655463:TCR720973 TMN655463:TMN720973 TWJ655463:TWJ720973 UGF655463:UGF720973 UQB655463:UQB720973 UZX655463:UZX720973 VJT655463:VJT720973 VTP655463:VTP720973 WDL655463:WDL720973 WNH655463:WNH720973 WXD655463:WXD720973 AV720999:AV786509 KR720999:KR786509 UN720999:UN786509 AEJ720999:AEJ786509 AOF720999:AOF786509 AYB720999:AYB786509 BHX720999:BHX786509 BRT720999:BRT786509 CBP720999:CBP786509 CLL720999:CLL786509 CVH720999:CVH786509 DFD720999:DFD786509 DOZ720999:DOZ786509 DYV720999:DYV786509 EIR720999:EIR786509 ESN720999:ESN786509 FCJ720999:FCJ786509 FMF720999:FMF786509 FWB720999:FWB786509 GFX720999:GFX786509 GPT720999:GPT786509 GZP720999:GZP786509 HJL720999:HJL786509 HTH720999:HTH786509 IDD720999:IDD786509 IMZ720999:IMZ786509 IWV720999:IWV786509 JGR720999:JGR786509 JQN720999:JQN786509 KAJ720999:KAJ786509 KKF720999:KKF786509 KUB720999:KUB786509 LDX720999:LDX786509 LNT720999:LNT786509 LXP720999:LXP786509 MHL720999:MHL786509 MRH720999:MRH786509 NBD720999:NBD786509 NKZ720999:NKZ786509 NUV720999:NUV786509 OER720999:OER786509 OON720999:OON786509 OYJ720999:OYJ786509 PIF720999:PIF786509 PSB720999:PSB786509 QBX720999:QBX786509 QLT720999:QLT786509 QVP720999:QVP786509 RFL720999:RFL786509 RPH720999:RPH786509 RZD720999:RZD786509 SIZ720999:SIZ786509 SSV720999:SSV786509 TCR720999:TCR786509 TMN720999:TMN786509 TWJ720999:TWJ786509 UGF720999:UGF786509 UQB720999:UQB786509 UZX720999:UZX786509 VJT720999:VJT786509 VTP720999:VTP786509 WDL720999:WDL786509 WNH720999:WNH786509 WXD720999:WXD786509 AV786535:AV852045 KR786535:KR852045 UN786535:UN852045 AEJ786535:AEJ852045 AOF786535:AOF852045 AYB786535:AYB852045 BHX786535:BHX852045 BRT786535:BRT852045 CBP786535:CBP852045 CLL786535:CLL852045 CVH786535:CVH852045 DFD786535:DFD852045 DOZ786535:DOZ852045 DYV786535:DYV852045 EIR786535:EIR852045 ESN786535:ESN852045 FCJ786535:FCJ852045 FMF786535:FMF852045 FWB786535:FWB852045 GFX786535:GFX852045 GPT786535:GPT852045 GZP786535:GZP852045 HJL786535:HJL852045 HTH786535:HTH852045 IDD786535:IDD852045 IMZ786535:IMZ852045 IWV786535:IWV852045 JGR786535:JGR852045 JQN786535:JQN852045 KAJ786535:KAJ852045 KKF786535:KKF852045 KUB786535:KUB852045 LDX786535:LDX852045 LNT786535:LNT852045 LXP786535:LXP852045 MHL786535:MHL852045 MRH786535:MRH852045 NBD786535:NBD852045 NKZ786535:NKZ852045 NUV786535:NUV852045 OER786535:OER852045 OON786535:OON852045 OYJ786535:OYJ852045 PIF786535:PIF852045 PSB786535:PSB852045 QBX786535:QBX852045 QLT786535:QLT852045 QVP786535:QVP852045 RFL786535:RFL852045 RPH786535:RPH852045 RZD786535:RZD852045 SIZ786535:SIZ852045 SSV786535:SSV852045 TCR786535:TCR852045 TMN786535:TMN852045 TWJ786535:TWJ852045 UGF786535:UGF852045 UQB786535:UQB852045 UZX786535:UZX852045 VJT786535:VJT852045 VTP786535:VTP852045 WDL786535:WDL852045 WNH786535:WNH852045 WXD786535:WXD852045 AV852071:AV917581 KR852071:KR917581 UN852071:UN917581 AEJ852071:AEJ917581 AOF852071:AOF917581 AYB852071:AYB917581 BHX852071:BHX917581 BRT852071:BRT917581 CBP852071:CBP917581 CLL852071:CLL917581 CVH852071:CVH917581 DFD852071:DFD917581 DOZ852071:DOZ917581 DYV852071:DYV917581 EIR852071:EIR917581 ESN852071:ESN917581 FCJ852071:FCJ917581 FMF852071:FMF917581 FWB852071:FWB917581 GFX852071:GFX917581 GPT852071:GPT917581 GZP852071:GZP917581 HJL852071:HJL917581 HTH852071:HTH917581 IDD852071:IDD917581 IMZ852071:IMZ917581 IWV852071:IWV917581 JGR852071:JGR917581 JQN852071:JQN917581 KAJ852071:KAJ917581 KKF852071:KKF917581 KUB852071:KUB917581 LDX852071:LDX917581 LNT852071:LNT917581 LXP852071:LXP917581 MHL852071:MHL917581 MRH852071:MRH917581 NBD852071:NBD917581 NKZ852071:NKZ917581 NUV852071:NUV917581 OER852071:OER917581 OON852071:OON917581 OYJ852071:OYJ917581 PIF852071:PIF917581 PSB852071:PSB917581 QBX852071:QBX917581 QLT852071:QLT917581 QVP852071:QVP917581 RFL852071:RFL917581 RPH852071:RPH917581 RZD852071:RZD917581 SIZ852071:SIZ917581 SSV852071:SSV917581 TCR852071:TCR917581 TMN852071:TMN917581 TWJ852071:TWJ917581 UGF852071:UGF917581 UQB852071:UQB917581 UZX852071:UZX917581 VJT852071:VJT917581 VTP852071:VTP917581 WDL852071:WDL917581 WNH852071:WNH917581 WXD852071:WXD917581 AV917607:AV983117 KR917607:KR983117 UN917607:UN983117 AEJ917607:AEJ983117 AOF917607:AOF983117 AYB917607:AYB983117 BHX917607:BHX983117 BRT917607:BRT983117 CBP917607:CBP983117 CLL917607:CLL983117 CVH917607:CVH983117 DFD917607:DFD983117 DOZ917607:DOZ983117 DYV917607:DYV983117 EIR917607:EIR983117 ESN917607:ESN983117 FCJ917607:FCJ983117 FMF917607:FMF983117 FWB917607:FWB983117 GFX917607:GFX983117 GPT917607:GPT983117 GZP917607:GZP983117 HJL917607:HJL983117 HTH917607:HTH983117 IDD917607:IDD983117 IMZ917607:IMZ983117 IWV917607:IWV983117 JGR917607:JGR983117 JQN917607:JQN983117 KAJ917607:KAJ983117 KKF917607:KKF983117 KUB917607:KUB983117 LDX917607:LDX983117 LNT917607:LNT983117 LXP917607:LXP983117 MHL917607:MHL983117 MRH917607:MRH983117 NBD917607:NBD983117 NKZ917607:NKZ983117 NUV917607:NUV983117 OER917607:OER983117 OON917607:OON983117 OYJ917607:OYJ983117 PIF917607:PIF983117 PSB917607:PSB983117 QBX917607:QBX983117 QLT917607:QLT983117 QVP917607:QVP983117 RFL917607:RFL983117 RPH917607:RPH983117 RZD917607:RZD983117 SIZ917607:SIZ983117 SSV917607:SSV983117 TCR917607:TCR983117 TMN917607:TMN983117 TWJ917607:TWJ983117 UGF917607:UGF983117 UQB917607:UQB983117 UZX917607:UZX983117 VJT917607:VJT983117 VTP917607:VTP983117 WDL917607:WDL983117 WNH917607:WNH983117 WXD917607:WXD983117 AV983143:AV1048576 KR983143:KR1048576 UN983143:UN1048576 AEJ983143:AEJ1048576 AOF983143:AOF1048576 AYB983143:AYB1048576 BHX983143:BHX1048576 BRT983143:BRT1048576 CBP983143:CBP1048576 CLL983143:CLL1048576 CVH983143:CVH1048576 DFD983143:DFD1048576 DOZ983143:DOZ1048576 DYV983143:DYV1048576 EIR983143:EIR1048576 ESN983143:ESN1048576 FCJ983143:FCJ1048576 FMF983143:FMF1048576 FWB983143:FWB1048576 GFX983143:GFX1048576 GPT983143:GPT1048576 GZP983143:GZP1048576 HJL983143:HJL1048576 HTH983143:HTH1048576 IDD983143:IDD1048576 IMZ983143:IMZ1048576 IWV983143:IWV1048576 JGR983143:JGR1048576 JQN983143:JQN1048576 KAJ983143:KAJ1048576 KKF983143:KKF1048576 KUB983143:KUB1048576 LDX983143:LDX1048576 LNT983143:LNT1048576 LXP983143:LXP1048576 MHL983143:MHL1048576 MRH983143:MRH1048576 NBD983143:NBD1048576 NKZ983143:NKZ1048576 NUV983143:NUV1048576 OER983143:OER1048576 OON983143:OON1048576 OYJ983143:OYJ1048576 PIF983143:PIF1048576 PSB983143:PSB1048576 QBX983143:QBX1048576 QLT983143:QLT1048576 QVP983143:QVP1048576 RFL983143:RFL1048576 RPH983143:RPH1048576 RZD983143:RZD1048576 SIZ983143:SIZ1048576 SSV983143:SSV1048576 TCR983143:TCR1048576 TMN983143:TMN1048576 TWJ983143:TWJ1048576 UGF983143:UGF1048576 UQB983143:UQB1048576 UZX983143:UZX1048576 VJT983143:VJT1048576 VTP983143:VTP1048576 WDL983143:WDL1048576 WNH983143:WNH1048576 WXD983143:WXD1048576 KR6:KR11 UN6:UN11 AEJ6:AEJ11 AOF6:AOF11 AYB6:AYB11 BHX6:BHX11 BRT6:BRT11 CBP6:CBP11 CLL6:CLL11 CVH6:CVH11 DFD6:DFD11 DOZ6:DOZ11 DYV6:DYV11 EIR6:EIR11 ESN6:ESN11 FCJ6:FCJ11 FMF6:FMF11 FWB6:FWB11 GFX6:GFX11 GPT6:GPT11 GZP6:GZP11 HJL6:HJL11 HTH6:HTH11 IDD6:IDD11 IMZ6:IMZ11 IWV6:IWV11 JGR6:JGR11 JQN6:JQN11 KAJ6:KAJ11 KKF6:KKF11 KUB6:KUB11 LDX6:LDX11 LNT6:LNT11 LXP6:LXP11 MHL6:MHL11 MRH6:MRH11 NBD6:NBD11 NKZ6:NKZ11 NUV6:NUV11 OER6:OER11 OON6:OON11 OYJ6:OYJ11 PIF6:PIF11 PSB6:PSB11 QBX6:QBX11 QLT6:QLT11 QVP6:QVP11 RFL6:RFL11 RPH6:RPH11 RZD6:RZD11 SIZ6:SIZ11 SSV6:SSV11 TCR6:TCR11 TMN6:TMN11 TWJ6:TWJ11 UGF6:UGF11 UQB6:UQB11 UZX6:UZX11 VJT6:VJT11 VTP6:VTP11 WDL6:WDL11 WNH6:WNH11 WXD6:WXD11 AV100:AX100 AV65619:AV65624 KR65619:KR65624 UN65619:UN65624 AEJ65619:AEJ65624 AOF65619:AOF65624 AYB65619:AYB65624 BHX65619:BHX65624 BRT65619:BRT65624 CBP65619:CBP65624 CLL65619:CLL65624 CVH65619:CVH65624 DFD65619:DFD65624 DOZ65619:DOZ65624 DYV65619:DYV65624 EIR65619:EIR65624 ESN65619:ESN65624 FCJ65619:FCJ65624 FMF65619:FMF65624 FWB65619:FWB65624 GFX65619:GFX65624 GPT65619:GPT65624 GZP65619:GZP65624 HJL65619:HJL65624 HTH65619:HTH65624 IDD65619:IDD65624 IMZ65619:IMZ65624 IWV65619:IWV65624 JGR65619:JGR65624 JQN65619:JQN65624 KAJ65619:KAJ65624 KKF65619:KKF65624 KUB65619:KUB65624 LDX65619:LDX65624 LNT65619:LNT65624 LXP65619:LXP65624 MHL65619:MHL65624 MRH65619:MRH65624 NBD65619:NBD65624 NKZ65619:NKZ65624 NUV65619:NUV65624 OER65619:OER65624 OON65619:OON65624 OYJ65619:OYJ65624 PIF65619:PIF65624 PSB65619:PSB65624 QBX65619:QBX65624 QLT65619:QLT65624 QVP65619:QVP65624 RFL65619:RFL65624 RPH65619:RPH65624 RZD65619:RZD65624 SIZ65619:SIZ65624 SSV65619:SSV65624 TCR65619:TCR65624 TMN65619:TMN65624 TWJ65619:TWJ65624 UGF65619:UGF65624 UQB65619:UQB65624 UZX65619:UZX65624 VJT65619:VJT65624 VTP65619:VTP65624 WDL65619:WDL65624 WNH65619:WNH65624 WXD65619:WXD65624 AV131155:AV131160 KR131155:KR131160 UN131155:UN131160 AEJ131155:AEJ131160 AOF131155:AOF131160 AYB131155:AYB131160 BHX131155:BHX131160 BRT131155:BRT131160 CBP131155:CBP131160 CLL131155:CLL131160 CVH131155:CVH131160 DFD131155:DFD131160 DOZ131155:DOZ131160 DYV131155:DYV131160 EIR131155:EIR131160 ESN131155:ESN131160 FCJ131155:FCJ131160 FMF131155:FMF131160 FWB131155:FWB131160 GFX131155:GFX131160 GPT131155:GPT131160 GZP131155:GZP131160 HJL131155:HJL131160 HTH131155:HTH131160 IDD131155:IDD131160 IMZ131155:IMZ131160 IWV131155:IWV131160 JGR131155:JGR131160 JQN131155:JQN131160 KAJ131155:KAJ131160 KKF131155:KKF131160 KUB131155:KUB131160 LDX131155:LDX131160 LNT131155:LNT131160 LXP131155:LXP131160 MHL131155:MHL131160 MRH131155:MRH131160 NBD131155:NBD131160 NKZ131155:NKZ131160 NUV131155:NUV131160 OER131155:OER131160 OON131155:OON131160 OYJ131155:OYJ131160 PIF131155:PIF131160 PSB131155:PSB131160 QBX131155:QBX131160 QLT131155:QLT131160 QVP131155:QVP131160 RFL131155:RFL131160 RPH131155:RPH131160 RZD131155:RZD131160 SIZ131155:SIZ131160 SSV131155:SSV131160 TCR131155:TCR131160 TMN131155:TMN131160 TWJ131155:TWJ131160 UGF131155:UGF131160 UQB131155:UQB131160 UZX131155:UZX131160 VJT131155:VJT131160 VTP131155:VTP131160 WDL131155:WDL131160 WNH131155:WNH131160 WXD131155:WXD131160 AV196691:AV196696 KR196691:KR196696 UN196691:UN196696 AEJ196691:AEJ196696 AOF196691:AOF196696 AYB196691:AYB196696 BHX196691:BHX196696 BRT196691:BRT196696 CBP196691:CBP196696 CLL196691:CLL196696 CVH196691:CVH196696 DFD196691:DFD196696 DOZ196691:DOZ196696 DYV196691:DYV196696 EIR196691:EIR196696 ESN196691:ESN196696 FCJ196691:FCJ196696 FMF196691:FMF196696 FWB196691:FWB196696 GFX196691:GFX196696 GPT196691:GPT196696 GZP196691:GZP196696 HJL196691:HJL196696 HTH196691:HTH196696 IDD196691:IDD196696 IMZ196691:IMZ196696 IWV196691:IWV196696 JGR196691:JGR196696 JQN196691:JQN196696 KAJ196691:KAJ196696 KKF196691:KKF196696 KUB196691:KUB196696 LDX196691:LDX196696 LNT196691:LNT196696 LXP196691:LXP196696 MHL196691:MHL196696 MRH196691:MRH196696 NBD196691:NBD196696 NKZ196691:NKZ196696 NUV196691:NUV196696 OER196691:OER196696 OON196691:OON196696 OYJ196691:OYJ196696 PIF196691:PIF196696 PSB196691:PSB196696 QBX196691:QBX196696 QLT196691:QLT196696 QVP196691:QVP196696 RFL196691:RFL196696 RPH196691:RPH196696 RZD196691:RZD196696 SIZ196691:SIZ196696 SSV196691:SSV196696 TCR196691:TCR196696 TMN196691:TMN196696 TWJ196691:TWJ196696 UGF196691:UGF196696 UQB196691:UQB196696 UZX196691:UZX196696 VJT196691:VJT196696 VTP196691:VTP196696 WDL196691:WDL196696 WNH196691:WNH196696 WXD196691:WXD196696 AV262227:AV262232 KR262227:KR262232 UN262227:UN262232 AEJ262227:AEJ262232 AOF262227:AOF262232 AYB262227:AYB262232 BHX262227:BHX262232 BRT262227:BRT262232 CBP262227:CBP262232 CLL262227:CLL262232 CVH262227:CVH262232 DFD262227:DFD262232 DOZ262227:DOZ262232 DYV262227:DYV262232 EIR262227:EIR262232 ESN262227:ESN262232 FCJ262227:FCJ262232 FMF262227:FMF262232 FWB262227:FWB262232 GFX262227:GFX262232 GPT262227:GPT262232 GZP262227:GZP262232 HJL262227:HJL262232 HTH262227:HTH262232 IDD262227:IDD262232 IMZ262227:IMZ262232 IWV262227:IWV262232 JGR262227:JGR262232 JQN262227:JQN262232 KAJ262227:KAJ262232 KKF262227:KKF262232 KUB262227:KUB262232 LDX262227:LDX262232 LNT262227:LNT262232 LXP262227:LXP262232 MHL262227:MHL262232 MRH262227:MRH262232 NBD262227:NBD262232 NKZ262227:NKZ262232 NUV262227:NUV262232 OER262227:OER262232 OON262227:OON262232 OYJ262227:OYJ262232 PIF262227:PIF262232 PSB262227:PSB262232 QBX262227:QBX262232 QLT262227:QLT262232 QVP262227:QVP262232 RFL262227:RFL262232 RPH262227:RPH262232 RZD262227:RZD262232 SIZ262227:SIZ262232 SSV262227:SSV262232 TCR262227:TCR262232 TMN262227:TMN262232 TWJ262227:TWJ262232 UGF262227:UGF262232 UQB262227:UQB262232 UZX262227:UZX262232 VJT262227:VJT262232 VTP262227:VTP262232 WDL262227:WDL262232 WNH262227:WNH262232 WXD262227:WXD262232 AV327763:AV327768 KR327763:KR327768 UN327763:UN327768 AEJ327763:AEJ327768 AOF327763:AOF327768 AYB327763:AYB327768 BHX327763:BHX327768 BRT327763:BRT327768 CBP327763:CBP327768 CLL327763:CLL327768 CVH327763:CVH327768 DFD327763:DFD327768 DOZ327763:DOZ327768 DYV327763:DYV327768 EIR327763:EIR327768 ESN327763:ESN327768 FCJ327763:FCJ327768 FMF327763:FMF327768 FWB327763:FWB327768 GFX327763:GFX327768 GPT327763:GPT327768 GZP327763:GZP327768 HJL327763:HJL327768 HTH327763:HTH327768 IDD327763:IDD327768 IMZ327763:IMZ327768 IWV327763:IWV327768 JGR327763:JGR327768 JQN327763:JQN327768 KAJ327763:KAJ327768 KKF327763:KKF327768 KUB327763:KUB327768 LDX327763:LDX327768 LNT327763:LNT327768 LXP327763:LXP327768 MHL327763:MHL327768 MRH327763:MRH327768 NBD327763:NBD327768 NKZ327763:NKZ327768 NUV327763:NUV327768 OER327763:OER327768 OON327763:OON327768 OYJ327763:OYJ327768 PIF327763:PIF327768 PSB327763:PSB327768 QBX327763:QBX327768 QLT327763:QLT327768 QVP327763:QVP327768 RFL327763:RFL327768 RPH327763:RPH327768 RZD327763:RZD327768 SIZ327763:SIZ327768 SSV327763:SSV327768 TCR327763:TCR327768 TMN327763:TMN327768 TWJ327763:TWJ327768 UGF327763:UGF327768 UQB327763:UQB327768 UZX327763:UZX327768 VJT327763:VJT327768 VTP327763:VTP327768 WDL327763:WDL327768 WNH327763:WNH327768 WXD327763:WXD327768 AV393299:AV393304 KR393299:KR393304 UN393299:UN393304 AEJ393299:AEJ393304 AOF393299:AOF393304 AYB393299:AYB393304 BHX393299:BHX393304 BRT393299:BRT393304 CBP393299:CBP393304 CLL393299:CLL393304 CVH393299:CVH393304 DFD393299:DFD393304 DOZ393299:DOZ393304 DYV393299:DYV393304 EIR393299:EIR393304 ESN393299:ESN393304 FCJ393299:FCJ393304 FMF393299:FMF393304 FWB393299:FWB393304 GFX393299:GFX393304 GPT393299:GPT393304 GZP393299:GZP393304 HJL393299:HJL393304 HTH393299:HTH393304 IDD393299:IDD393304 IMZ393299:IMZ393304 IWV393299:IWV393304 JGR393299:JGR393304 JQN393299:JQN393304 KAJ393299:KAJ393304 KKF393299:KKF393304 KUB393299:KUB393304 LDX393299:LDX393304 LNT393299:LNT393304 LXP393299:LXP393304 MHL393299:MHL393304 MRH393299:MRH393304 NBD393299:NBD393304 NKZ393299:NKZ393304 NUV393299:NUV393304 OER393299:OER393304 OON393299:OON393304 OYJ393299:OYJ393304 PIF393299:PIF393304 PSB393299:PSB393304 QBX393299:QBX393304 QLT393299:QLT393304 QVP393299:QVP393304 RFL393299:RFL393304 RPH393299:RPH393304 RZD393299:RZD393304 SIZ393299:SIZ393304 SSV393299:SSV393304 TCR393299:TCR393304 TMN393299:TMN393304 TWJ393299:TWJ393304 UGF393299:UGF393304 UQB393299:UQB393304 UZX393299:UZX393304 VJT393299:VJT393304 VTP393299:VTP393304 WDL393299:WDL393304 WNH393299:WNH393304 WXD393299:WXD393304 AV458835:AV458840 KR458835:KR458840 UN458835:UN458840 AEJ458835:AEJ458840 AOF458835:AOF458840 AYB458835:AYB458840 BHX458835:BHX458840 BRT458835:BRT458840 CBP458835:CBP458840 CLL458835:CLL458840 CVH458835:CVH458840 DFD458835:DFD458840 DOZ458835:DOZ458840 DYV458835:DYV458840 EIR458835:EIR458840 ESN458835:ESN458840 FCJ458835:FCJ458840 FMF458835:FMF458840 FWB458835:FWB458840 GFX458835:GFX458840 GPT458835:GPT458840 GZP458835:GZP458840 HJL458835:HJL458840 HTH458835:HTH458840 IDD458835:IDD458840 IMZ458835:IMZ458840 IWV458835:IWV458840 JGR458835:JGR458840 JQN458835:JQN458840 KAJ458835:KAJ458840 KKF458835:KKF458840 KUB458835:KUB458840 LDX458835:LDX458840 LNT458835:LNT458840 LXP458835:LXP458840 MHL458835:MHL458840 MRH458835:MRH458840 NBD458835:NBD458840 NKZ458835:NKZ458840 NUV458835:NUV458840 OER458835:OER458840 OON458835:OON458840 OYJ458835:OYJ458840 PIF458835:PIF458840 PSB458835:PSB458840 QBX458835:QBX458840 QLT458835:QLT458840 QVP458835:QVP458840 RFL458835:RFL458840 RPH458835:RPH458840 RZD458835:RZD458840 SIZ458835:SIZ458840 SSV458835:SSV458840 TCR458835:TCR458840 TMN458835:TMN458840 TWJ458835:TWJ458840 UGF458835:UGF458840 UQB458835:UQB458840 UZX458835:UZX458840 VJT458835:VJT458840 VTP458835:VTP458840 WDL458835:WDL458840 WNH458835:WNH458840 WXD458835:WXD458840 AV524371:AV524376 KR524371:KR524376 UN524371:UN524376 AEJ524371:AEJ524376 AOF524371:AOF524376 AYB524371:AYB524376 BHX524371:BHX524376 BRT524371:BRT524376 CBP524371:CBP524376 CLL524371:CLL524376 CVH524371:CVH524376 DFD524371:DFD524376 DOZ524371:DOZ524376 DYV524371:DYV524376 EIR524371:EIR524376 ESN524371:ESN524376 FCJ524371:FCJ524376 FMF524371:FMF524376 FWB524371:FWB524376 GFX524371:GFX524376 GPT524371:GPT524376 GZP524371:GZP524376 HJL524371:HJL524376 HTH524371:HTH524376 IDD524371:IDD524376 IMZ524371:IMZ524376 IWV524371:IWV524376 JGR524371:JGR524376 JQN524371:JQN524376 KAJ524371:KAJ524376 KKF524371:KKF524376 KUB524371:KUB524376 LDX524371:LDX524376 LNT524371:LNT524376 LXP524371:LXP524376 MHL524371:MHL524376 MRH524371:MRH524376 NBD524371:NBD524376 NKZ524371:NKZ524376 NUV524371:NUV524376 OER524371:OER524376 OON524371:OON524376 OYJ524371:OYJ524376 PIF524371:PIF524376 PSB524371:PSB524376 QBX524371:QBX524376 QLT524371:QLT524376 QVP524371:QVP524376 RFL524371:RFL524376 RPH524371:RPH524376 RZD524371:RZD524376 SIZ524371:SIZ524376 SSV524371:SSV524376 TCR524371:TCR524376 TMN524371:TMN524376 TWJ524371:TWJ524376 UGF524371:UGF524376 UQB524371:UQB524376 UZX524371:UZX524376 VJT524371:VJT524376 VTP524371:VTP524376 WDL524371:WDL524376 WNH524371:WNH524376 WXD524371:WXD524376 AV589907:AV589912 KR589907:KR589912 UN589907:UN589912 AEJ589907:AEJ589912 AOF589907:AOF589912 AYB589907:AYB589912 BHX589907:BHX589912 BRT589907:BRT589912 CBP589907:CBP589912 CLL589907:CLL589912 CVH589907:CVH589912 DFD589907:DFD589912 DOZ589907:DOZ589912 DYV589907:DYV589912 EIR589907:EIR589912 ESN589907:ESN589912 FCJ589907:FCJ589912 FMF589907:FMF589912 FWB589907:FWB589912 GFX589907:GFX589912 GPT589907:GPT589912 GZP589907:GZP589912 HJL589907:HJL589912 HTH589907:HTH589912 IDD589907:IDD589912 IMZ589907:IMZ589912 IWV589907:IWV589912 JGR589907:JGR589912 JQN589907:JQN589912 KAJ589907:KAJ589912 KKF589907:KKF589912 KUB589907:KUB589912 LDX589907:LDX589912 LNT589907:LNT589912 LXP589907:LXP589912 MHL589907:MHL589912 MRH589907:MRH589912 NBD589907:NBD589912 NKZ589907:NKZ589912 NUV589907:NUV589912 OER589907:OER589912 OON589907:OON589912 OYJ589907:OYJ589912 PIF589907:PIF589912 PSB589907:PSB589912 QBX589907:QBX589912 QLT589907:QLT589912 QVP589907:QVP589912 RFL589907:RFL589912 RPH589907:RPH589912 RZD589907:RZD589912 SIZ589907:SIZ589912 SSV589907:SSV589912 TCR589907:TCR589912 TMN589907:TMN589912 TWJ589907:TWJ589912 UGF589907:UGF589912 UQB589907:UQB589912 UZX589907:UZX589912 VJT589907:VJT589912 VTP589907:VTP589912 WDL589907:WDL589912 WNH589907:WNH589912 WXD589907:WXD589912 AV655443:AV655448 KR655443:KR655448 UN655443:UN655448 AEJ655443:AEJ655448 AOF655443:AOF655448 AYB655443:AYB655448 BHX655443:BHX655448 BRT655443:BRT655448 CBP655443:CBP655448 CLL655443:CLL655448 CVH655443:CVH655448 DFD655443:DFD655448 DOZ655443:DOZ655448 DYV655443:DYV655448 EIR655443:EIR655448 ESN655443:ESN655448 FCJ655443:FCJ655448 FMF655443:FMF655448 FWB655443:FWB655448 GFX655443:GFX655448 GPT655443:GPT655448 GZP655443:GZP655448 HJL655443:HJL655448 HTH655443:HTH655448 IDD655443:IDD655448 IMZ655443:IMZ655448 IWV655443:IWV655448 JGR655443:JGR655448 JQN655443:JQN655448 KAJ655443:KAJ655448 KKF655443:KKF655448 KUB655443:KUB655448 LDX655443:LDX655448 LNT655443:LNT655448 LXP655443:LXP655448 MHL655443:MHL655448 MRH655443:MRH655448 NBD655443:NBD655448 NKZ655443:NKZ655448 NUV655443:NUV655448 OER655443:OER655448 OON655443:OON655448 OYJ655443:OYJ655448 PIF655443:PIF655448 PSB655443:PSB655448 QBX655443:QBX655448 QLT655443:QLT655448 QVP655443:QVP655448 RFL655443:RFL655448 RPH655443:RPH655448 RZD655443:RZD655448 SIZ655443:SIZ655448 SSV655443:SSV655448 TCR655443:TCR655448 TMN655443:TMN655448 TWJ655443:TWJ655448 UGF655443:UGF655448 UQB655443:UQB655448 UZX655443:UZX655448 VJT655443:VJT655448 VTP655443:VTP655448 WDL655443:WDL655448 WNH655443:WNH655448 WXD655443:WXD655448 AV720979:AV720984 KR720979:KR720984 UN720979:UN720984 AEJ720979:AEJ720984 AOF720979:AOF720984 AYB720979:AYB720984 BHX720979:BHX720984 BRT720979:BRT720984 CBP720979:CBP720984 CLL720979:CLL720984 CVH720979:CVH720984 DFD720979:DFD720984 DOZ720979:DOZ720984 DYV720979:DYV720984 EIR720979:EIR720984 ESN720979:ESN720984 FCJ720979:FCJ720984 FMF720979:FMF720984 FWB720979:FWB720984 GFX720979:GFX720984 GPT720979:GPT720984 GZP720979:GZP720984 HJL720979:HJL720984 HTH720979:HTH720984 IDD720979:IDD720984 IMZ720979:IMZ720984 IWV720979:IWV720984 JGR720979:JGR720984 JQN720979:JQN720984 KAJ720979:KAJ720984 KKF720979:KKF720984 KUB720979:KUB720984 LDX720979:LDX720984 LNT720979:LNT720984 LXP720979:LXP720984 MHL720979:MHL720984 MRH720979:MRH720984 NBD720979:NBD720984 NKZ720979:NKZ720984 NUV720979:NUV720984 OER720979:OER720984 OON720979:OON720984 OYJ720979:OYJ720984 PIF720979:PIF720984 PSB720979:PSB720984 QBX720979:QBX720984 QLT720979:QLT720984 QVP720979:QVP720984 RFL720979:RFL720984 RPH720979:RPH720984 RZD720979:RZD720984 SIZ720979:SIZ720984 SSV720979:SSV720984 TCR720979:TCR720984 TMN720979:TMN720984 TWJ720979:TWJ720984 UGF720979:UGF720984 UQB720979:UQB720984 UZX720979:UZX720984 VJT720979:VJT720984 VTP720979:VTP720984 WDL720979:WDL720984 WNH720979:WNH720984 WXD720979:WXD720984 AV786515:AV786520 KR786515:KR786520 UN786515:UN786520 AEJ786515:AEJ786520 AOF786515:AOF786520 AYB786515:AYB786520 BHX786515:BHX786520 BRT786515:BRT786520 CBP786515:CBP786520 CLL786515:CLL786520 CVH786515:CVH786520 DFD786515:DFD786520 DOZ786515:DOZ786520 DYV786515:DYV786520 EIR786515:EIR786520 ESN786515:ESN786520 FCJ786515:FCJ786520 FMF786515:FMF786520 FWB786515:FWB786520 GFX786515:GFX786520 GPT786515:GPT786520 GZP786515:GZP786520 HJL786515:HJL786520 HTH786515:HTH786520 IDD786515:IDD786520 IMZ786515:IMZ786520 IWV786515:IWV786520 JGR786515:JGR786520 JQN786515:JQN786520 KAJ786515:KAJ786520 KKF786515:KKF786520 KUB786515:KUB786520 LDX786515:LDX786520 LNT786515:LNT786520 LXP786515:LXP786520 MHL786515:MHL786520 MRH786515:MRH786520 NBD786515:NBD786520 NKZ786515:NKZ786520 NUV786515:NUV786520 OER786515:OER786520 OON786515:OON786520 OYJ786515:OYJ786520 PIF786515:PIF786520 PSB786515:PSB786520 QBX786515:QBX786520 QLT786515:QLT786520 QVP786515:QVP786520 RFL786515:RFL786520 RPH786515:RPH786520 RZD786515:RZD786520 SIZ786515:SIZ786520 SSV786515:SSV786520 TCR786515:TCR786520 TMN786515:TMN786520 TWJ786515:TWJ786520 UGF786515:UGF786520 UQB786515:UQB786520 UZX786515:UZX786520 VJT786515:VJT786520 VTP786515:VTP786520 WDL786515:WDL786520 WNH786515:WNH786520 WXD786515:WXD786520 AV852051:AV852056 KR852051:KR852056 UN852051:UN852056 AEJ852051:AEJ852056 AOF852051:AOF852056 AYB852051:AYB852056 BHX852051:BHX852056 BRT852051:BRT852056 CBP852051:CBP852056 CLL852051:CLL852056 CVH852051:CVH852056 DFD852051:DFD852056 DOZ852051:DOZ852056 DYV852051:DYV852056 EIR852051:EIR852056 ESN852051:ESN852056 FCJ852051:FCJ852056 FMF852051:FMF852056 FWB852051:FWB852056 GFX852051:GFX852056 GPT852051:GPT852056 GZP852051:GZP852056 HJL852051:HJL852056 HTH852051:HTH852056 IDD852051:IDD852056 IMZ852051:IMZ852056 IWV852051:IWV852056 JGR852051:JGR852056 JQN852051:JQN852056 KAJ852051:KAJ852056 KKF852051:KKF852056 KUB852051:KUB852056 LDX852051:LDX852056 LNT852051:LNT852056 LXP852051:LXP852056 MHL852051:MHL852056 MRH852051:MRH852056 NBD852051:NBD852056 NKZ852051:NKZ852056 NUV852051:NUV852056 OER852051:OER852056 OON852051:OON852056 OYJ852051:OYJ852056 PIF852051:PIF852056 PSB852051:PSB852056 QBX852051:QBX852056 QLT852051:QLT852056 QVP852051:QVP852056 RFL852051:RFL852056 RPH852051:RPH852056 RZD852051:RZD852056 SIZ852051:SIZ852056 SSV852051:SSV852056 TCR852051:TCR852056 TMN852051:TMN852056 TWJ852051:TWJ852056 UGF852051:UGF852056 UQB852051:UQB852056 UZX852051:UZX852056 VJT852051:VJT852056 VTP852051:VTP852056 WDL852051:WDL852056 WNH852051:WNH852056 WXD852051:WXD852056 AV917587:AV917592 KR917587:KR917592 UN917587:UN917592 AEJ917587:AEJ917592 AOF917587:AOF917592 AYB917587:AYB917592 BHX917587:BHX917592 BRT917587:BRT917592 CBP917587:CBP917592 CLL917587:CLL917592 CVH917587:CVH917592 DFD917587:DFD917592 DOZ917587:DOZ917592 DYV917587:DYV917592 EIR917587:EIR917592 ESN917587:ESN917592 FCJ917587:FCJ917592 FMF917587:FMF917592 FWB917587:FWB917592 GFX917587:GFX917592 GPT917587:GPT917592 GZP917587:GZP917592 HJL917587:HJL917592 HTH917587:HTH917592 IDD917587:IDD917592 IMZ917587:IMZ917592 IWV917587:IWV917592 JGR917587:JGR917592 JQN917587:JQN917592 KAJ917587:KAJ917592 KKF917587:KKF917592 KUB917587:KUB917592 LDX917587:LDX917592 LNT917587:LNT917592 LXP917587:LXP917592 MHL917587:MHL917592 MRH917587:MRH917592 NBD917587:NBD917592 NKZ917587:NKZ917592 NUV917587:NUV917592 OER917587:OER917592 OON917587:OON917592 OYJ917587:OYJ917592 PIF917587:PIF917592 PSB917587:PSB917592 QBX917587:QBX917592 QLT917587:QLT917592 QVP917587:QVP917592 RFL917587:RFL917592 RPH917587:RPH917592 RZD917587:RZD917592 SIZ917587:SIZ917592 SSV917587:SSV917592 TCR917587:TCR917592 TMN917587:TMN917592 TWJ917587:TWJ917592 UGF917587:UGF917592 UQB917587:UQB917592 UZX917587:UZX917592 VJT917587:VJT917592 VTP917587:VTP917592 WDL917587:WDL917592 WNH917587:WNH917592 WXD917587:WXD917592 AV983123:AV983128 KR983123:KR983128 UN983123:UN983128 AEJ983123:AEJ983128 AOF983123:AOF983128 AYB983123:AYB983128 BHX983123:BHX983128 BRT983123:BRT983128 CBP983123:CBP983128 CLL983123:CLL983128 CVH983123:CVH983128 DFD983123:DFD983128 DOZ983123:DOZ983128 DYV983123:DYV983128 EIR983123:EIR983128 ESN983123:ESN983128 FCJ983123:FCJ983128 FMF983123:FMF983128 FWB983123:FWB983128 GFX983123:GFX983128 GPT983123:GPT983128 GZP983123:GZP983128 HJL983123:HJL983128 HTH983123:HTH983128 IDD983123:IDD983128 IMZ983123:IMZ983128 IWV983123:IWV983128 JGR983123:JGR983128 JQN983123:JQN983128 KAJ983123:KAJ983128 KKF983123:KKF983128 KUB983123:KUB983128 LDX983123:LDX983128 LNT983123:LNT983128 LXP983123:LXP983128 MHL983123:MHL983128 MRH983123:MRH983128 NBD983123:NBD983128 NKZ983123:NKZ983128 NUV983123:NUV983128 OER983123:OER983128 OON983123:OON983128 OYJ983123:OYJ983128 PIF983123:PIF983128 PSB983123:PSB983128 QBX983123:QBX983128 QLT983123:QLT983128 QVP983123:QVP983128 RFL983123:RFL983128 RPH983123:RPH983128 RZD983123:RZD983128 SIZ983123:SIZ983128 SSV983123:SSV983128 TCR983123:TCR983128 TMN983123:TMN983128 TWJ983123:TWJ983128 UGF983123:UGF983128 UQB983123:UQB983128 UZX983123:UZX983128 VJT983123:VJT983128 VTP983123:VTP983128 WDL983123:WDL983128 WNH983123:WNH983128 WXD983123:WXD983128 KR101 UN101 AEJ101 AOF101 AYB101 BHX101 BRT101 CBP101 CLL101 CVH101 DFD101 DOZ101 DYV101 EIR101 ESN101 FCJ101 FMF101 FWB101 GFX101 GPT101 GZP101 HJL101 HTH101 IDD101 IMZ101 IWV101 JGR101 JQN101 KAJ101 KKF101 KUB101 LDX101 LNT101 LXP101 MHL101 MRH101 NBD101 NKZ101 NUV101 OER101 OON101 OYJ101 PIF101 PSB101 QBX101 QLT101 QVP101 RFL101 RPH101 RZD101 SIZ101 SSV101 TCR101 TMN101 TWJ101 UGF101 UQB101 UZX101 VJT101 VTP101 WDL101 WNH101 WXD101 WXD983130:WXD983141 AV65626:AV65637 KR65626:KR65637 UN65626:UN65637 AEJ65626:AEJ65637 AOF65626:AOF65637 AYB65626:AYB65637 BHX65626:BHX65637 BRT65626:BRT65637 CBP65626:CBP65637 CLL65626:CLL65637 CVH65626:CVH65637 DFD65626:DFD65637 DOZ65626:DOZ65637 DYV65626:DYV65637 EIR65626:EIR65637 ESN65626:ESN65637 FCJ65626:FCJ65637 FMF65626:FMF65637 FWB65626:FWB65637 GFX65626:GFX65637 GPT65626:GPT65637 GZP65626:GZP65637 HJL65626:HJL65637 HTH65626:HTH65637 IDD65626:IDD65637 IMZ65626:IMZ65637 IWV65626:IWV65637 JGR65626:JGR65637 JQN65626:JQN65637 KAJ65626:KAJ65637 KKF65626:KKF65637 KUB65626:KUB65637 LDX65626:LDX65637 LNT65626:LNT65637 LXP65626:LXP65637 MHL65626:MHL65637 MRH65626:MRH65637 NBD65626:NBD65637 NKZ65626:NKZ65637 NUV65626:NUV65637 OER65626:OER65637 OON65626:OON65637 OYJ65626:OYJ65637 PIF65626:PIF65637 PSB65626:PSB65637 QBX65626:QBX65637 QLT65626:QLT65637 QVP65626:QVP65637 RFL65626:RFL65637 RPH65626:RPH65637 RZD65626:RZD65637 SIZ65626:SIZ65637 SSV65626:SSV65637 TCR65626:TCR65637 TMN65626:TMN65637 TWJ65626:TWJ65637 UGF65626:UGF65637 UQB65626:UQB65637 UZX65626:UZX65637 VJT65626:VJT65637 VTP65626:VTP65637 WDL65626:WDL65637 WNH65626:WNH65637 WXD65626:WXD65637 AV131162:AV131173 KR131162:KR131173 UN131162:UN131173 AEJ131162:AEJ131173 AOF131162:AOF131173 AYB131162:AYB131173 BHX131162:BHX131173 BRT131162:BRT131173 CBP131162:CBP131173 CLL131162:CLL131173 CVH131162:CVH131173 DFD131162:DFD131173 DOZ131162:DOZ131173 DYV131162:DYV131173 EIR131162:EIR131173 ESN131162:ESN131173 FCJ131162:FCJ131173 FMF131162:FMF131173 FWB131162:FWB131173 GFX131162:GFX131173 GPT131162:GPT131173 GZP131162:GZP131173 HJL131162:HJL131173 HTH131162:HTH131173 IDD131162:IDD131173 IMZ131162:IMZ131173 IWV131162:IWV131173 JGR131162:JGR131173 JQN131162:JQN131173 KAJ131162:KAJ131173 KKF131162:KKF131173 KUB131162:KUB131173 LDX131162:LDX131173 LNT131162:LNT131173 LXP131162:LXP131173 MHL131162:MHL131173 MRH131162:MRH131173 NBD131162:NBD131173 NKZ131162:NKZ131173 NUV131162:NUV131173 OER131162:OER131173 OON131162:OON131173 OYJ131162:OYJ131173 PIF131162:PIF131173 PSB131162:PSB131173 QBX131162:QBX131173 QLT131162:QLT131173 QVP131162:QVP131173 RFL131162:RFL131173 RPH131162:RPH131173 RZD131162:RZD131173 SIZ131162:SIZ131173 SSV131162:SSV131173 TCR131162:TCR131173 TMN131162:TMN131173 TWJ131162:TWJ131173 UGF131162:UGF131173 UQB131162:UQB131173 UZX131162:UZX131173 VJT131162:VJT131173 VTP131162:VTP131173 WDL131162:WDL131173 WNH131162:WNH131173 WXD131162:WXD131173 AV196698:AV196709 KR196698:KR196709 UN196698:UN196709 AEJ196698:AEJ196709 AOF196698:AOF196709 AYB196698:AYB196709 BHX196698:BHX196709 BRT196698:BRT196709 CBP196698:CBP196709 CLL196698:CLL196709 CVH196698:CVH196709 DFD196698:DFD196709 DOZ196698:DOZ196709 DYV196698:DYV196709 EIR196698:EIR196709 ESN196698:ESN196709 FCJ196698:FCJ196709 FMF196698:FMF196709 FWB196698:FWB196709 GFX196698:GFX196709 GPT196698:GPT196709 GZP196698:GZP196709 HJL196698:HJL196709 HTH196698:HTH196709 IDD196698:IDD196709 IMZ196698:IMZ196709 IWV196698:IWV196709 JGR196698:JGR196709 JQN196698:JQN196709 KAJ196698:KAJ196709 KKF196698:KKF196709 KUB196698:KUB196709 LDX196698:LDX196709 LNT196698:LNT196709 LXP196698:LXP196709 MHL196698:MHL196709 MRH196698:MRH196709 NBD196698:NBD196709 NKZ196698:NKZ196709 NUV196698:NUV196709 OER196698:OER196709 OON196698:OON196709 OYJ196698:OYJ196709 PIF196698:PIF196709 PSB196698:PSB196709 QBX196698:QBX196709 QLT196698:QLT196709 QVP196698:QVP196709 RFL196698:RFL196709 RPH196698:RPH196709 RZD196698:RZD196709 SIZ196698:SIZ196709 SSV196698:SSV196709 TCR196698:TCR196709 TMN196698:TMN196709 TWJ196698:TWJ196709 UGF196698:UGF196709 UQB196698:UQB196709 UZX196698:UZX196709 VJT196698:VJT196709 VTP196698:VTP196709 WDL196698:WDL196709 WNH196698:WNH196709 WXD196698:WXD196709 AV262234:AV262245 KR262234:KR262245 UN262234:UN262245 AEJ262234:AEJ262245 AOF262234:AOF262245 AYB262234:AYB262245 BHX262234:BHX262245 BRT262234:BRT262245 CBP262234:CBP262245 CLL262234:CLL262245 CVH262234:CVH262245 DFD262234:DFD262245 DOZ262234:DOZ262245 DYV262234:DYV262245 EIR262234:EIR262245 ESN262234:ESN262245 FCJ262234:FCJ262245 FMF262234:FMF262245 FWB262234:FWB262245 GFX262234:GFX262245 GPT262234:GPT262245 GZP262234:GZP262245 HJL262234:HJL262245 HTH262234:HTH262245 IDD262234:IDD262245 IMZ262234:IMZ262245 IWV262234:IWV262245 JGR262234:JGR262245 JQN262234:JQN262245 KAJ262234:KAJ262245 KKF262234:KKF262245 KUB262234:KUB262245 LDX262234:LDX262245 LNT262234:LNT262245 LXP262234:LXP262245 MHL262234:MHL262245 MRH262234:MRH262245 NBD262234:NBD262245 NKZ262234:NKZ262245 NUV262234:NUV262245 OER262234:OER262245 OON262234:OON262245 OYJ262234:OYJ262245 PIF262234:PIF262245 PSB262234:PSB262245 QBX262234:QBX262245 QLT262234:QLT262245 QVP262234:QVP262245 RFL262234:RFL262245 RPH262234:RPH262245 RZD262234:RZD262245 SIZ262234:SIZ262245 SSV262234:SSV262245 TCR262234:TCR262245 TMN262234:TMN262245 TWJ262234:TWJ262245 UGF262234:UGF262245 UQB262234:UQB262245 UZX262234:UZX262245 VJT262234:VJT262245 VTP262234:VTP262245 WDL262234:WDL262245 WNH262234:WNH262245 WXD262234:WXD262245 AV327770:AV327781 KR327770:KR327781 UN327770:UN327781 AEJ327770:AEJ327781 AOF327770:AOF327781 AYB327770:AYB327781 BHX327770:BHX327781 BRT327770:BRT327781 CBP327770:CBP327781 CLL327770:CLL327781 CVH327770:CVH327781 DFD327770:DFD327781 DOZ327770:DOZ327781 DYV327770:DYV327781 EIR327770:EIR327781 ESN327770:ESN327781 FCJ327770:FCJ327781 FMF327770:FMF327781 FWB327770:FWB327781 GFX327770:GFX327781 GPT327770:GPT327781 GZP327770:GZP327781 HJL327770:HJL327781 HTH327770:HTH327781 IDD327770:IDD327781 IMZ327770:IMZ327781 IWV327770:IWV327781 JGR327770:JGR327781 JQN327770:JQN327781 KAJ327770:KAJ327781 KKF327770:KKF327781 KUB327770:KUB327781 LDX327770:LDX327781 LNT327770:LNT327781 LXP327770:LXP327781 MHL327770:MHL327781 MRH327770:MRH327781 NBD327770:NBD327781 NKZ327770:NKZ327781 NUV327770:NUV327781 OER327770:OER327781 OON327770:OON327781 OYJ327770:OYJ327781 PIF327770:PIF327781 PSB327770:PSB327781 QBX327770:QBX327781 QLT327770:QLT327781 QVP327770:QVP327781 RFL327770:RFL327781 RPH327770:RPH327781 RZD327770:RZD327781 SIZ327770:SIZ327781 SSV327770:SSV327781 TCR327770:TCR327781 TMN327770:TMN327781 TWJ327770:TWJ327781 UGF327770:UGF327781 UQB327770:UQB327781 UZX327770:UZX327781 VJT327770:VJT327781 VTP327770:VTP327781 WDL327770:WDL327781 WNH327770:WNH327781 WXD327770:WXD327781 AV393306:AV393317 KR393306:KR393317 UN393306:UN393317 AEJ393306:AEJ393317 AOF393306:AOF393317 AYB393306:AYB393317 BHX393306:BHX393317 BRT393306:BRT393317 CBP393306:CBP393317 CLL393306:CLL393317 CVH393306:CVH393317 DFD393306:DFD393317 DOZ393306:DOZ393317 DYV393306:DYV393317 EIR393306:EIR393317 ESN393306:ESN393317 FCJ393306:FCJ393317 FMF393306:FMF393317 FWB393306:FWB393317 GFX393306:GFX393317 GPT393306:GPT393317 GZP393306:GZP393317 HJL393306:HJL393317 HTH393306:HTH393317 IDD393306:IDD393317 IMZ393306:IMZ393317 IWV393306:IWV393317 JGR393306:JGR393317 JQN393306:JQN393317 KAJ393306:KAJ393317 KKF393306:KKF393317 KUB393306:KUB393317 LDX393306:LDX393317 LNT393306:LNT393317 LXP393306:LXP393317 MHL393306:MHL393317 MRH393306:MRH393317 NBD393306:NBD393317 NKZ393306:NKZ393317 NUV393306:NUV393317 OER393306:OER393317 OON393306:OON393317 OYJ393306:OYJ393317 PIF393306:PIF393317 PSB393306:PSB393317 QBX393306:QBX393317 QLT393306:QLT393317 QVP393306:QVP393317 RFL393306:RFL393317 RPH393306:RPH393317 RZD393306:RZD393317 SIZ393306:SIZ393317 SSV393306:SSV393317 TCR393306:TCR393317 TMN393306:TMN393317 TWJ393306:TWJ393317 UGF393306:UGF393317 UQB393306:UQB393317 UZX393306:UZX393317 VJT393306:VJT393317 VTP393306:VTP393317 WDL393306:WDL393317 WNH393306:WNH393317 WXD393306:WXD393317 AV458842:AV458853 KR458842:KR458853 UN458842:UN458853 AEJ458842:AEJ458853 AOF458842:AOF458853 AYB458842:AYB458853 BHX458842:BHX458853 BRT458842:BRT458853 CBP458842:CBP458853 CLL458842:CLL458853 CVH458842:CVH458853 DFD458842:DFD458853 DOZ458842:DOZ458853 DYV458842:DYV458853 EIR458842:EIR458853 ESN458842:ESN458853 FCJ458842:FCJ458853 FMF458842:FMF458853 FWB458842:FWB458853 GFX458842:GFX458853 GPT458842:GPT458853 GZP458842:GZP458853 HJL458842:HJL458853 HTH458842:HTH458853 IDD458842:IDD458853 IMZ458842:IMZ458853 IWV458842:IWV458853 JGR458842:JGR458853 JQN458842:JQN458853 KAJ458842:KAJ458853 KKF458842:KKF458853 KUB458842:KUB458853 LDX458842:LDX458853 LNT458842:LNT458853 LXP458842:LXP458853 MHL458842:MHL458853 MRH458842:MRH458853 NBD458842:NBD458853 NKZ458842:NKZ458853 NUV458842:NUV458853 OER458842:OER458853 OON458842:OON458853 OYJ458842:OYJ458853 PIF458842:PIF458853 PSB458842:PSB458853 QBX458842:QBX458853 QLT458842:QLT458853 QVP458842:QVP458853 RFL458842:RFL458853 RPH458842:RPH458853 RZD458842:RZD458853 SIZ458842:SIZ458853 SSV458842:SSV458853 TCR458842:TCR458853 TMN458842:TMN458853 TWJ458842:TWJ458853 UGF458842:UGF458853 UQB458842:UQB458853 UZX458842:UZX458853 VJT458842:VJT458853 VTP458842:VTP458853 WDL458842:WDL458853 WNH458842:WNH458853 WXD458842:WXD458853 AV524378:AV524389 KR524378:KR524389 UN524378:UN524389 AEJ524378:AEJ524389 AOF524378:AOF524389 AYB524378:AYB524389 BHX524378:BHX524389 BRT524378:BRT524389 CBP524378:CBP524389 CLL524378:CLL524389 CVH524378:CVH524389 DFD524378:DFD524389 DOZ524378:DOZ524389 DYV524378:DYV524389 EIR524378:EIR524389 ESN524378:ESN524389 FCJ524378:FCJ524389 FMF524378:FMF524389 FWB524378:FWB524389 GFX524378:GFX524389 GPT524378:GPT524389 GZP524378:GZP524389 HJL524378:HJL524389 HTH524378:HTH524389 IDD524378:IDD524389 IMZ524378:IMZ524389 IWV524378:IWV524389 JGR524378:JGR524389 JQN524378:JQN524389 KAJ524378:KAJ524389 KKF524378:KKF524389 KUB524378:KUB524389 LDX524378:LDX524389 LNT524378:LNT524389 LXP524378:LXP524389 MHL524378:MHL524389 MRH524378:MRH524389 NBD524378:NBD524389 NKZ524378:NKZ524389 NUV524378:NUV524389 OER524378:OER524389 OON524378:OON524389 OYJ524378:OYJ524389 PIF524378:PIF524389 PSB524378:PSB524389 QBX524378:QBX524389 QLT524378:QLT524389 QVP524378:QVP524389 RFL524378:RFL524389 RPH524378:RPH524389 RZD524378:RZD524389 SIZ524378:SIZ524389 SSV524378:SSV524389 TCR524378:TCR524389 TMN524378:TMN524389 TWJ524378:TWJ524389 UGF524378:UGF524389 UQB524378:UQB524389 UZX524378:UZX524389 VJT524378:VJT524389 VTP524378:VTP524389 WDL524378:WDL524389 WNH524378:WNH524389 WXD524378:WXD524389 AV589914:AV589925 KR589914:KR589925 UN589914:UN589925 AEJ589914:AEJ589925 AOF589914:AOF589925 AYB589914:AYB589925 BHX589914:BHX589925 BRT589914:BRT589925 CBP589914:CBP589925 CLL589914:CLL589925 CVH589914:CVH589925 DFD589914:DFD589925 DOZ589914:DOZ589925 DYV589914:DYV589925 EIR589914:EIR589925 ESN589914:ESN589925 FCJ589914:FCJ589925 FMF589914:FMF589925 FWB589914:FWB589925 GFX589914:GFX589925 GPT589914:GPT589925 GZP589914:GZP589925 HJL589914:HJL589925 HTH589914:HTH589925 IDD589914:IDD589925 IMZ589914:IMZ589925 IWV589914:IWV589925 JGR589914:JGR589925 JQN589914:JQN589925 KAJ589914:KAJ589925 KKF589914:KKF589925 KUB589914:KUB589925 LDX589914:LDX589925 LNT589914:LNT589925 LXP589914:LXP589925 MHL589914:MHL589925 MRH589914:MRH589925 NBD589914:NBD589925 NKZ589914:NKZ589925 NUV589914:NUV589925 OER589914:OER589925 OON589914:OON589925 OYJ589914:OYJ589925 PIF589914:PIF589925 PSB589914:PSB589925 QBX589914:QBX589925 QLT589914:QLT589925 QVP589914:QVP589925 RFL589914:RFL589925 RPH589914:RPH589925 RZD589914:RZD589925 SIZ589914:SIZ589925 SSV589914:SSV589925 TCR589914:TCR589925 TMN589914:TMN589925 TWJ589914:TWJ589925 UGF589914:UGF589925 UQB589914:UQB589925 UZX589914:UZX589925 VJT589914:VJT589925 VTP589914:VTP589925 WDL589914:WDL589925 WNH589914:WNH589925 WXD589914:WXD589925 AV655450:AV655461 KR655450:KR655461 UN655450:UN655461 AEJ655450:AEJ655461 AOF655450:AOF655461 AYB655450:AYB655461 BHX655450:BHX655461 BRT655450:BRT655461 CBP655450:CBP655461 CLL655450:CLL655461 CVH655450:CVH655461 DFD655450:DFD655461 DOZ655450:DOZ655461 DYV655450:DYV655461 EIR655450:EIR655461 ESN655450:ESN655461 FCJ655450:FCJ655461 FMF655450:FMF655461 FWB655450:FWB655461 GFX655450:GFX655461 GPT655450:GPT655461 GZP655450:GZP655461 HJL655450:HJL655461 HTH655450:HTH655461 IDD655450:IDD655461 IMZ655450:IMZ655461 IWV655450:IWV655461 JGR655450:JGR655461 JQN655450:JQN655461 KAJ655450:KAJ655461 KKF655450:KKF655461 KUB655450:KUB655461 LDX655450:LDX655461 LNT655450:LNT655461 LXP655450:LXP655461 MHL655450:MHL655461 MRH655450:MRH655461 NBD655450:NBD655461 NKZ655450:NKZ655461 NUV655450:NUV655461 OER655450:OER655461 OON655450:OON655461 OYJ655450:OYJ655461 PIF655450:PIF655461 PSB655450:PSB655461 QBX655450:QBX655461 QLT655450:QLT655461 QVP655450:QVP655461 RFL655450:RFL655461 RPH655450:RPH655461 RZD655450:RZD655461 SIZ655450:SIZ655461 SSV655450:SSV655461 TCR655450:TCR655461 TMN655450:TMN655461 TWJ655450:TWJ655461 UGF655450:UGF655461 UQB655450:UQB655461 UZX655450:UZX655461 VJT655450:VJT655461 VTP655450:VTP655461 WDL655450:WDL655461 WNH655450:WNH655461 WXD655450:WXD655461 AV720986:AV720997 KR720986:KR720997 UN720986:UN720997 AEJ720986:AEJ720997 AOF720986:AOF720997 AYB720986:AYB720997 BHX720986:BHX720997 BRT720986:BRT720997 CBP720986:CBP720997 CLL720986:CLL720997 CVH720986:CVH720997 DFD720986:DFD720997 DOZ720986:DOZ720997 DYV720986:DYV720997 EIR720986:EIR720997 ESN720986:ESN720997 FCJ720986:FCJ720997 FMF720986:FMF720997 FWB720986:FWB720997 GFX720986:GFX720997 GPT720986:GPT720997 GZP720986:GZP720997 HJL720986:HJL720997 HTH720986:HTH720997 IDD720986:IDD720997 IMZ720986:IMZ720997 IWV720986:IWV720997 JGR720986:JGR720997 JQN720986:JQN720997 KAJ720986:KAJ720997 KKF720986:KKF720997 KUB720986:KUB720997 LDX720986:LDX720997 LNT720986:LNT720997 LXP720986:LXP720997 MHL720986:MHL720997 MRH720986:MRH720997 NBD720986:NBD720997 NKZ720986:NKZ720997 NUV720986:NUV720997 OER720986:OER720997 OON720986:OON720997 OYJ720986:OYJ720997 PIF720986:PIF720997 PSB720986:PSB720997 QBX720986:QBX720997 QLT720986:QLT720997 QVP720986:QVP720997 RFL720986:RFL720997 RPH720986:RPH720997 RZD720986:RZD720997 SIZ720986:SIZ720997 SSV720986:SSV720997 TCR720986:TCR720997 TMN720986:TMN720997 TWJ720986:TWJ720997 UGF720986:UGF720997 UQB720986:UQB720997 UZX720986:UZX720997 VJT720986:VJT720997 VTP720986:VTP720997 WDL720986:WDL720997 WNH720986:WNH720997 WXD720986:WXD720997 AV786522:AV786533 KR786522:KR786533 UN786522:UN786533 AEJ786522:AEJ786533 AOF786522:AOF786533 AYB786522:AYB786533 BHX786522:BHX786533 BRT786522:BRT786533 CBP786522:CBP786533 CLL786522:CLL786533 CVH786522:CVH786533 DFD786522:DFD786533 DOZ786522:DOZ786533 DYV786522:DYV786533 EIR786522:EIR786533 ESN786522:ESN786533 FCJ786522:FCJ786533 FMF786522:FMF786533 FWB786522:FWB786533 GFX786522:GFX786533 GPT786522:GPT786533 GZP786522:GZP786533 HJL786522:HJL786533 HTH786522:HTH786533 IDD786522:IDD786533 IMZ786522:IMZ786533 IWV786522:IWV786533 JGR786522:JGR786533 JQN786522:JQN786533 KAJ786522:KAJ786533 KKF786522:KKF786533 KUB786522:KUB786533 LDX786522:LDX786533 LNT786522:LNT786533 LXP786522:LXP786533 MHL786522:MHL786533 MRH786522:MRH786533 NBD786522:NBD786533 NKZ786522:NKZ786533 NUV786522:NUV786533 OER786522:OER786533 OON786522:OON786533 OYJ786522:OYJ786533 PIF786522:PIF786533 PSB786522:PSB786533 QBX786522:QBX786533 QLT786522:QLT786533 QVP786522:QVP786533 RFL786522:RFL786533 RPH786522:RPH786533 RZD786522:RZD786533 SIZ786522:SIZ786533 SSV786522:SSV786533 TCR786522:TCR786533 TMN786522:TMN786533 TWJ786522:TWJ786533 UGF786522:UGF786533 UQB786522:UQB786533 UZX786522:UZX786533 VJT786522:VJT786533 VTP786522:VTP786533 WDL786522:WDL786533 WNH786522:WNH786533 WXD786522:WXD786533 AV852058:AV852069 KR852058:KR852069 UN852058:UN852069 AEJ852058:AEJ852069 AOF852058:AOF852069 AYB852058:AYB852069 BHX852058:BHX852069 BRT852058:BRT852069 CBP852058:CBP852069 CLL852058:CLL852069 CVH852058:CVH852069 DFD852058:DFD852069 DOZ852058:DOZ852069 DYV852058:DYV852069 EIR852058:EIR852069 ESN852058:ESN852069 FCJ852058:FCJ852069 FMF852058:FMF852069 FWB852058:FWB852069 GFX852058:GFX852069 GPT852058:GPT852069 GZP852058:GZP852069 HJL852058:HJL852069 HTH852058:HTH852069 IDD852058:IDD852069 IMZ852058:IMZ852069 IWV852058:IWV852069 JGR852058:JGR852069 JQN852058:JQN852069 KAJ852058:KAJ852069 KKF852058:KKF852069 KUB852058:KUB852069 LDX852058:LDX852069 LNT852058:LNT852069 LXP852058:LXP852069 MHL852058:MHL852069 MRH852058:MRH852069 NBD852058:NBD852069 NKZ852058:NKZ852069 NUV852058:NUV852069 OER852058:OER852069 OON852058:OON852069 OYJ852058:OYJ852069 PIF852058:PIF852069 PSB852058:PSB852069 QBX852058:QBX852069 QLT852058:QLT852069 QVP852058:QVP852069 RFL852058:RFL852069 RPH852058:RPH852069 RZD852058:RZD852069 SIZ852058:SIZ852069 SSV852058:SSV852069 TCR852058:TCR852069 TMN852058:TMN852069 TWJ852058:TWJ852069 UGF852058:UGF852069 UQB852058:UQB852069 UZX852058:UZX852069 VJT852058:VJT852069 VTP852058:VTP852069 WDL852058:WDL852069 WNH852058:WNH852069 WXD852058:WXD852069 AV917594:AV917605 KR917594:KR917605 UN917594:UN917605 AEJ917594:AEJ917605 AOF917594:AOF917605 AYB917594:AYB917605 BHX917594:BHX917605 BRT917594:BRT917605 CBP917594:CBP917605 CLL917594:CLL917605 CVH917594:CVH917605 DFD917594:DFD917605 DOZ917594:DOZ917605 DYV917594:DYV917605 EIR917594:EIR917605 ESN917594:ESN917605 FCJ917594:FCJ917605 FMF917594:FMF917605 FWB917594:FWB917605 GFX917594:GFX917605 GPT917594:GPT917605 GZP917594:GZP917605 HJL917594:HJL917605 HTH917594:HTH917605 IDD917594:IDD917605 IMZ917594:IMZ917605 IWV917594:IWV917605 JGR917594:JGR917605 JQN917594:JQN917605 KAJ917594:KAJ917605 KKF917594:KKF917605 KUB917594:KUB917605 LDX917594:LDX917605 LNT917594:LNT917605 LXP917594:LXP917605 MHL917594:MHL917605 MRH917594:MRH917605 NBD917594:NBD917605 NKZ917594:NKZ917605 NUV917594:NUV917605 OER917594:OER917605 OON917594:OON917605 OYJ917594:OYJ917605 PIF917594:PIF917605 PSB917594:PSB917605 QBX917594:QBX917605 QLT917594:QLT917605 QVP917594:QVP917605 RFL917594:RFL917605 RPH917594:RPH917605 RZD917594:RZD917605 SIZ917594:SIZ917605 SSV917594:SSV917605 TCR917594:TCR917605 TMN917594:TMN917605 TWJ917594:TWJ917605 UGF917594:UGF917605 UQB917594:UQB917605 UZX917594:UZX917605 VJT917594:VJT917605 VTP917594:VTP917605 WDL917594:WDL917605 WNH917594:WNH917605 WXD917594:WXD917605 AV983130:AV983141 KR983130:KR983141 UN983130:UN983141 AEJ983130:AEJ983141 AOF983130:AOF983141 AYB983130:AYB983141 BHX983130:BHX983141 BRT983130:BRT983141 CBP983130:CBP983141 CLL983130:CLL983141 CVH983130:CVH983141 DFD983130:DFD983141 DOZ983130:DOZ983141 DYV983130:DYV983141 EIR983130:EIR983141 ESN983130:ESN983141 FCJ983130:FCJ983141 FMF983130:FMF983141 FWB983130:FWB983141 GFX983130:GFX983141 GPT983130:GPT983141 GZP983130:GZP983141 HJL983130:HJL983141 HTH983130:HTH983141 IDD983130:IDD983141 IMZ983130:IMZ983141 IWV983130:IWV983141 JGR983130:JGR983141 JQN983130:JQN983141 KAJ983130:KAJ983141 KKF983130:KKF983141 KUB983130:KUB983141 LDX983130:LDX983141 LNT983130:LNT983141 LXP983130:LXP983141 MHL983130:MHL983141 MRH983130:MRH983141 NBD983130:NBD983141 NKZ983130:NKZ983141 NUV983130:NUV983141 OER983130:OER983141 OON983130:OON983141 OYJ983130:OYJ983141 PIF983130:PIF983141 PSB983130:PSB983141 QBX983130:QBX983141 QLT983130:QLT983141 QVP983130:QVP983141 RFL983130:RFL983141 RPH983130:RPH983141 RZD983130:RZD983141 SIZ983130:SIZ983141 SSV983130:SSV983141 TCR983130:TCR983141 TMN983130:TMN983141 TWJ983130:TWJ983141 UGF983130:UGF983141 UQB983130:UQB983141 UZX983130:UZX983141 VJT983130:VJT983141 VTP983130:VTP983141 WDL983130:WDL983141 WNH983130:WNH983141 AV6:AV9 AV101 KR96:KR98 WXD96:WXD98 WNH96:WNH98 WDL96:WDL98 VTP96:VTP98 VJT96:VJT98 UZX96:UZX98 UQB96:UQB98 UGF96:UGF98 TWJ96:TWJ98 TMN96:TMN98 TCR96:TCR98 SSV96:SSV98 SIZ96:SIZ98 RZD96:RZD98 RPH96:RPH98 RFL96:RFL98 QVP96:QVP98 QLT96:QLT98 QBX96:QBX98 PSB96:PSB98 PIF96:PIF98 OYJ96:OYJ98 OON96:OON98 OER96:OER98 NUV96:NUV98 NKZ96:NKZ98 NBD96:NBD98 MRH96:MRH98 MHL96:MHL98 LXP96:LXP98 LNT96:LNT98 LDX96:LDX98 KUB96:KUB98 KKF96:KKF98 KAJ96:KAJ98 JQN96:JQN98 JGR96:JGR98 IWV96:IWV98 IMZ96:IMZ98 IDD96:IDD98 HTH96:HTH98 HJL96:HJL98 GZP96:GZP98 GPT96:GPT98 GFX96:GFX98 FWB96:FWB98 FMF96:FMF98 FCJ96:FCJ98 ESN96:ESN98 EIR96:EIR98 DYV96:DYV98 DOZ96:DOZ98 DFD96:DFD98 CVH96:CVH98 CLL96:CLL98 CBP96:CBP98 BRT96:BRT98 BHX96:BHX98 AYB96:AYB98 AOF96:AOF98 AEJ96:AEJ98 UN96:UN98 AV20:AV21 AV25 AV27:AV29 KR13:KR88 WXD13:WXD88 WNH13:WNH88 WDL13:WDL88 VTP13:VTP88 VJT13:VJT88 UZX13:UZX88 UQB13:UQB88 UGF13:UGF88 TWJ13:TWJ88 TMN13:TMN88 TCR13:TCR88 SSV13:SSV88 SIZ13:SIZ88 RZD13:RZD88 RPH13:RPH88 RFL13:RFL88 QVP13:QVP88 QLT13:QLT88 QBX13:QBX88 PSB13:PSB88 PIF13:PIF88 OYJ13:OYJ88 OON13:OON88 OER13:OER88 NUV13:NUV88 NKZ13:NKZ88 NBD13:NBD88 MRH13:MRH88 MHL13:MHL88 LXP13:LXP88 LNT13:LNT88 LDX13:LDX88 KUB13:KUB88 KKF13:KKF88 KAJ13:KAJ88 JQN13:JQN88 JGR13:JGR88 IWV13:IWV88 IMZ13:IMZ88 IDD13:IDD88 HTH13:HTH88 HJL13:HJL88 GZP13:GZP88 GPT13:GPT88 GFX13:GFX88 FWB13:FWB88 FMF13:FMF88 FCJ13:FCJ88 ESN13:ESN88 EIR13:EIR88 DYV13:DYV88 DOZ13:DOZ88 DFD13:DFD88 CVH13:CVH88 CLL13:CLL88 CBP13:CBP88 BRT13:BRT88 BHX13:BHX88 AYB13:AYB88 AOF13:AOF88 AEJ13:AEJ88 UN13:UN88 AV32:AV98">
      <formula1>$AV$6:$AV$7</formula1>
    </dataValidation>
    <dataValidation type="list" allowBlank="1" showInputMessage="1" showErrorMessage="1" sqref="AW103:AX65613 KS103:KT65613 UO103:UP65613 AEK103:AEL65613 AOG103:AOH65613 AYC103:AYD65613 BHY103:BHZ65613 BRU103:BRV65613 CBQ103:CBR65613 CLM103:CLN65613 CVI103:CVJ65613 DFE103:DFF65613 DPA103:DPB65613 DYW103:DYX65613 EIS103:EIT65613 ESO103:ESP65613 FCK103:FCL65613 FMG103:FMH65613 FWC103:FWD65613 GFY103:GFZ65613 GPU103:GPV65613 GZQ103:GZR65613 HJM103:HJN65613 HTI103:HTJ65613 IDE103:IDF65613 INA103:INB65613 IWW103:IWX65613 JGS103:JGT65613 JQO103:JQP65613 KAK103:KAL65613 KKG103:KKH65613 KUC103:KUD65613 LDY103:LDZ65613 LNU103:LNV65613 LXQ103:LXR65613 MHM103:MHN65613 MRI103:MRJ65613 NBE103:NBF65613 NLA103:NLB65613 NUW103:NUX65613 OES103:OET65613 OOO103:OOP65613 OYK103:OYL65613 PIG103:PIH65613 PSC103:PSD65613 QBY103:QBZ65613 QLU103:QLV65613 QVQ103:QVR65613 RFM103:RFN65613 RPI103:RPJ65613 RZE103:RZF65613 SJA103:SJB65613 SSW103:SSX65613 TCS103:TCT65613 TMO103:TMP65613 TWK103:TWL65613 UGG103:UGH65613 UQC103:UQD65613 UZY103:UZZ65613 VJU103:VJV65613 VTQ103:VTR65613 WDM103:WDN65613 WNI103:WNJ65613 WXE103:WXF65613 AW65639:AX131149 KS65639:KT131149 UO65639:UP131149 AEK65639:AEL131149 AOG65639:AOH131149 AYC65639:AYD131149 BHY65639:BHZ131149 BRU65639:BRV131149 CBQ65639:CBR131149 CLM65639:CLN131149 CVI65639:CVJ131149 DFE65639:DFF131149 DPA65639:DPB131149 DYW65639:DYX131149 EIS65639:EIT131149 ESO65639:ESP131149 FCK65639:FCL131149 FMG65639:FMH131149 FWC65639:FWD131149 GFY65639:GFZ131149 GPU65639:GPV131149 GZQ65639:GZR131149 HJM65639:HJN131149 HTI65639:HTJ131149 IDE65639:IDF131149 INA65639:INB131149 IWW65639:IWX131149 JGS65639:JGT131149 JQO65639:JQP131149 KAK65639:KAL131149 KKG65639:KKH131149 KUC65639:KUD131149 LDY65639:LDZ131149 LNU65639:LNV131149 LXQ65639:LXR131149 MHM65639:MHN131149 MRI65639:MRJ131149 NBE65639:NBF131149 NLA65639:NLB131149 NUW65639:NUX131149 OES65639:OET131149 OOO65639:OOP131149 OYK65639:OYL131149 PIG65639:PIH131149 PSC65639:PSD131149 QBY65639:QBZ131149 QLU65639:QLV131149 QVQ65639:QVR131149 RFM65639:RFN131149 RPI65639:RPJ131149 RZE65639:RZF131149 SJA65639:SJB131149 SSW65639:SSX131149 TCS65639:TCT131149 TMO65639:TMP131149 TWK65639:TWL131149 UGG65639:UGH131149 UQC65639:UQD131149 UZY65639:UZZ131149 VJU65639:VJV131149 VTQ65639:VTR131149 WDM65639:WDN131149 WNI65639:WNJ131149 WXE65639:WXF131149 AW131175:AX196685 KS131175:KT196685 UO131175:UP196685 AEK131175:AEL196685 AOG131175:AOH196685 AYC131175:AYD196685 BHY131175:BHZ196685 BRU131175:BRV196685 CBQ131175:CBR196685 CLM131175:CLN196685 CVI131175:CVJ196685 DFE131175:DFF196685 DPA131175:DPB196685 DYW131175:DYX196685 EIS131175:EIT196685 ESO131175:ESP196685 FCK131175:FCL196685 FMG131175:FMH196685 FWC131175:FWD196685 GFY131175:GFZ196685 GPU131175:GPV196685 GZQ131175:GZR196685 HJM131175:HJN196685 HTI131175:HTJ196685 IDE131175:IDF196685 INA131175:INB196685 IWW131175:IWX196685 JGS131175:JGT196685 JQO131175:JQP196685 KAK131175:KAL196685 KKG131175:KKH196685 KUC131175:KUD196685 LDY131175:LDZ196685 LNU131175:LNV196685 LXQ131175:LXR196685 MHM131175:MHN196685 MRI131175:MRJ196685 NBE131175:NBF196685 NLA131175:NLB196685 NUW131175:NUX196685 OES131175:OET196685 OOO131175:OOP196685 OYK131175:OYL196685 PIG131175:PIH196685 PSC131175:PSD196685 QBY131175:QBZ196685 QLU131175:QLV196685 QVQ131175:QVR196685 RFM131175:RFN196685 RPI131175:RPJ196685 RZE131175:RZF196685 SJA131175:SJB196685 SSW131175:SSX196685 TCS131175:TCT196685 TMO131175:TMP196685 TWK131175:TWL196685 UGG131175:UGH196685 UQC131175:UQD196685 UZY131175:UZZ196685 VJU131175:VJV196685 VTQ131175:VTR196685 WDM131175:WDN196685 WNI131175:WNJ196685 WXE131175:WXF196685 AW196711:AX262221 KS196711:KT262221 UO196711:UP262221 AEK196711:AEL262221 AOG196711:AOH262221 AYC196711:AYD262221 BHY196711:BHZ262221 BRU196711:BRV262221 CBQ196711:CBR262221 CLM196711:CLN262221 CVI196711:CVJ262221 DFE196711:DFF262221 DPA196711:DPB262221 DYW196711:DYX262221 EIS196711:EIT262221 ESO196711:ESP262221 FCK196711:FCL262221 FMG196711:FMH262221 FWC196711:FWD262221 GFY196711:GFZ262221 GPU196711:GPV262221 GZQ196711:GZR262221 HJM196711:HJN262221 HTI196711:HTJ262221 IDE196711:IDF262221 INA196711:INB262221 IWW196711:IWX262221 JGS196711:JGT262221 JQO196711:JQP262221 KAK196711:KAL262221 KKG196711:KKH262221 KUC196711:KUD262221 LDY196711:LDZ262221 LNU196711:LNV262221 LXQ196711:LXR262221 MHM196711:MHN262221 MRI196711:MRJ262221 NBE196711:NBF262221 NLA196711:NLB262221 NUW196711:NUX262221 OES196711:OET262221 OOO196711:OOP262221 OYK196711:OYL262221 PIG196711:PIH262221 PSC196711:PSD262221 QBY196711:QBZ262221 QLU196711:QLV262221 QVQ196711:QVR262221 RFM196711:RFN262221 RPI196711:RPJ262221 RZE196711:RZF262221 SJA196711:SJB262221 SSW196711:SSX262221 TCS196711:TCT262221 TMO196711:TMP262221 TWK196711:TWL262221 UGG196711:UGH262221 UQC196711:UQD262221 UZY196711:UZZ262221 VJU196711:VJV262221 VTQ196711:VTR262221 WDM196711:WDN262221 WNI196711:WNJ262221 WXE196711:WXF262221 AW262247:AX327757 KS262247:KT327757 UO262247:UP327757 AEK262247:AEL327757 AOG262247:AOH327757 AYC262247:AYD327757 BHY262247:BHZ327757 BRU262247:BRV327757 CBQ262247:CBR327757 CLM262247:CLN327757 CVI262247:CVJ327757 DFE262247:DFF327757 DPA262247:DPB327757 DYW262247:DYX327757 EIS262247:EIT327757 ESO262247:ESP327757 FCK262247:FCL327757 FMG262247:FMH327757 FWC262247:FWD327757 GFY262247:GFZ327757 GPU262247:GPV327757 GZQ262247:GZR327757 HJM262247:HJN327757 HTI262247:HTJ327757 IDE262247:IDF327757 INA262247:INB327757 IWW262247:IWX327757 JGS262247:JGT327757 JQO262247:JQP327757 KAK262247:KAL327757 KKG262247:KKH327757 KUC262247:KUD327757 LDY262247:LDZ327757 LNU262247:LNV327757 LXQ262247:LXR327757 MHM262247:MHN327757 MRI262247:MRJ327757 NBE262247:NBF327757 NLA262247:NLB327757 NUW262247:NUX327757 OES262247:OET327757 OOO262247:OOP327757 OYK262247:OYL327757 PIG262247:PIH327757 PSC262247:PSD327757 QBY262247:QBZ327757 QLU262247:QLV327757 QVQ262247:QVR327757 RFM262247:RFN327757 RPI262247:RPJ327757 RZE262247:RZF327757 SJA262247:SJB327757 SSW262247:SSX327757 TCS262247:TCT327757 TMO262247:TMP327757 TWK262247:TWL327757 UGG262247:UGH327757 UQC262247:UQD327757 UZY262247:UZZ327757 VJU262247:VJV327757 VTQ262247:VTR327757 WDM262247:WDN327757 WNI262247:WNJ327757 WXE262247:WXF327757 AW327783:AX393293 KS327783:KT393293 UO327783:UP393293 AEK327783:AEL393293 AOG327783:AOH393293 AYC327783:AYD393293 BHY327783:BHZ393293 BRU327783:BRV393293 CBQ327783:CBR393293 CLM327783:CLN393293 CVI327783:CVJ393293 DFE327783:DFF393293 DPA327783:DPB393293 DYW327783:DYX393293 EIS327783:EIT393293 ESO327783:ESP393293 FCK327783:FCL393293 FMG327783:FMH393293 FWC327783:FWD393293 GFY327783:GFZ393293 GPU327783:GPV393293 GZQ327783:GZR393293 HJM327783:HJN393293 HTI327783:HTJ393293 IDE327783:IDF393293 INA327783:INB393293 IWW327783:IWX393293 JGS327783:JGT393293 JQO327783:JQP393293 KAK327783:KAL393293 KKG327783:KKH393293 KUC327783:KUD393293 LDY327783:LDZ393293 LNU327783:LNV393293 LXQ327783:LXR393293 MHM327783:MHN393293 MRI327783:MRJ393293 NBE327783:NBF393293 NLA327783:NLB393293 NUW327783:NUX393293 OES327783:OET393293 OOO327783:OOP393293 OYK327783:OYL393293 PIG327783:PIH393293 PSC327783:PSD393293 QBY327783:QBZ393293 QLU327783:QLV393293 QVQ327783:QVR393293 RFM327783:RFN393293 RPI327783:RPJ393293 RZE327783:RZF393293 SJA327783:SJB393293 SSW327783:SSX393293 TCS327783:TCT393293 TMO327783:TMP393293 TWK327783:TWL393293 UGG327783:UGH393293 UQC327783:UQD393293 UZY327783:UZZ393293 VJU327783:VJV393293 VTQ327783:VTR393293 WDM327783:WDN393293 WNI327783:WNJ393293 WXE327783:WXF393293 AW393319:AX458829 KS393319:KT458829 UO393319:UP458829 AEK393319:AEL458829 AOG393319:AOH458829 AYC393319:AYD458829 BHY393319:BHZ458829 BRU393319:BRV458829 CBQ393319:CBR458829 CLM393319:CLN458829 CVI393319:CVJ458829 DFE393319:DFF458829 DPA393319:DPB458829 DYW393319:DYX458829 EIS393319:EIT458829 ESO393319:ESP458829 FCK393319:FCL458829 FMG393319:FMH458829 FWC393319:FWD458829 GFY393319:GFZ458829 GPU393319:GPV458829 GZQ393319:GZR458829 HJM393319:HJN458829 HTI393319:HTJ458829 IDE393319:IDF458829 INA393319:INB458829 IWW393319:IWX458829 JGS393319:JGT458829 JQO393319:JQP458829 KAK393319:KAL458829 KKG393319:KKH458829 KUC393319:KUD458829 LDY393319:LDZ458829 LNU393319:LNV458829 LXQ393319:LXR458829 MHM393319:MHN458829 MRI393319:MRJ458829 NBE393319:NBF458829 NLA393319:NLB458829 NUW393319:NUX458829 OES393319:OET458829 OOO393319:OOP458829 OYK393319:OYL458829 PIG393319:PIH458829 PSC393319:PSD458829 QBY393319:QBZ458829 QLU393319:QLV458829 QVQ393319:QVR458829 RFM393319:RFN458829 RPI393319:RPJ458829 RZE393319:RZF458829 SJA393319:SJB458829 SSW393319:SSX458829 TCS393319:TCT458829 TMO393319:TMP458829 TWK393319:TWL458829 UGG393319:UGH458829 UQC393319:UQD458829 UZY393319:UZZ458829 VJU393319:VJV458829 VTQ393319:VTR458829 WDM393319:WDN458829 WNI393319:WNJ458829 WXE393319:WXF458829 AW458855:AX524365 KS458855:KT524365 UO458855:UP524365 AEK458855:AEL524365 AOG458855:AOH524365 AYC458855:AYD524365 BHY458855:BHZ524365 BRU458855:BRV524365 CBQ458855:CBR524365 CLM458855:CLN524365 CVI458855:CVJ524365 DFE458855:DFF524365 DPA458855:DPB524365 DYW458855:DYX524365 EIS458855:EIT524365 ESO458855:ESP524365 FCK458855:FCL524365 FMG458855:FMH524365 FWC458855:FWD524365 GFY458855:GFZ524365 GPU458855:GPV524365 GZQ458855:GZR524365 HJM458855:HJN524365 HTI458855:HTJ524365 IDE458855:IDF524365 INA458855:INB524365 IWW458855:IWX524365 JGS458855:JGT524365 JQO458855:JQP524365 KAK458855:KAL524365 KKG458855:KKH524365 KUC458855:KUD524365 LDY458855:LDZ524365 LNU458855:LNV524365 LXQ458855:LXR524365 MHM458855:MHN524365 MRI458855:MRJ524365 NBE458855:NBF524365 NLA458855:NLB524365 NUW458855:NUX524365 OES458855:OET524365 OOO458855:OOP524365 OYK458855:OYL524365 PIG458855:PIH524365 PSC458855:PSD524365 QBY458855:QBZ524365 QLU458855:QLV524365 QVQ458855:QVR524365 RFM458855:RFN524365 RPI458855:RPJ524365 RZE458855:RZF524365 SJA458855:SJB524365 SSW458855:SSX524365 TCS458855:TCT524365 TMO458855:TMP524365 TWK458855:TWL524365 UGG458855:UGH524365 UQC458855:UQD524365 UZY458855:UZZ524365 VJU458855:VJV524365 VTQ458855:VTR524365 WDM458855:WDN524365 WNI458855:WNJ524365 WXE458855:WXF524365 AW524391:AX589901 KS524391:KT589901 UO524391:UP589901 AEK524391:AEL589901 AOG524391:AOH589901 AYC524391:AYD589901 BHY524391:BHZ589901 BRU524391:BRV589901 CBQ524391:CBR589901 CLM524391:CLN589901 CVI524391:CVJ589901 DFE524391:DFF589901 DPA524391:DPB589901 DYW524391:DYX589901 EIS524391:EIT589901 ESO524391:ESP589901 FCK524391:FCL589901 FMG524391:FMH589901 FWC524391:FWD589901 GFY524391:GFZ589901 GPU524391:GPV589901 GZQ524391:GZR589901 HJM524391:HJN589901 HTI524391:HTJ589901 IDE524391:IDF589901 INA524391:INB589901 IWW524391:IWX589901 JGS524391:JGT589901 JQO524391:JQP589901 KAK524391:KAL589901 KKG524391:KKH589901 KUC524391:KUD589901 LDY524391:LDZ589901 LNU524391:LNV589901 LXQ524391:LXR589901 MHM524391:MHN589901 MRI524391:MRJ589901 NBE524391:NBF589901 NLA524391:NLB589901 NUW524391:NUX589901 OES524391:OET589901 OOO524391:OOP589901 OYK524391:OYL589901 PIG524391:PIH589901 PSC524391:PSD589901 QBY524391:QBZ589901 QLU524391:QLV589901 QVQ524391:QVR589901 RFM524391:RFN589901 RPI524391:RPJ589901 RZE524391:RZF589901 SJA524391:SJB589901 SSW524391:SSX589901 TCS524391:TCT589901 TMO524391:TMP589901 TWK524391:TWL589901 UGG524391:UGH589901 UQC524391:UQD589901 UZY524391:UZZ589901 VJU524391:VJV589901 VTQ524391:VTR589901 WDM524391:WDN589901 WNI524391:WNJ589901 WXE524391:WXF589901 AW589927:AX655437 KS589927:KT655437 UO589927:UP655437 AEK589927:AEL655437 AOG589927:AOH655437 AYC589927:AYD655437 BHY589927:BHZ655437 BRU589927:BRV655437 CBQ589927:CBR655437 CLM589927:CLN655437 CVI589927:CVJ655437 DFE589927:DFF655437 DPA589927:DPB655437 DYW589927:DYX655437 EIS589927:EIT655437 ESO589927:ESP655437 FCK589927:FCL655437 FMG589927:FMH655437 FWC589927:FWD655437 GFY589927:GFZ655437 GPU589927:GPV655437 GZQ589927:GZR655437 HJM589927:HJN655437 HTI589927:HTJ655437 IDE589927:IDF655437 INA589927:INB655437 IWW589927:IWX655437 JGS589927:JGT655437 JQO589927:JQP655437 KAK589927:KAL655437 KKG589927:KKH655437 KUC589927:KUD655437 LDY589927:LDZ655437 LNU589927:LNV655437 LXQ589927:LXR655437 MHM589927:MHN655437 MRI589927:MRJ655437 NBE589927:NBF655437 NLA589927:NLB655437 NUW589927:NUX655437 OES589927:OET655437 OOO589927:OOP655437 OYK589927:OYL655437 PIG589927:PIH655437 PSC589927:PSD655437 QBY589927:QBZ655437 QLU589927:QLV655437 QVQ589927:QVR655437 RFM589927:RFN655437 RPI589927:RPJ655437 RZE589927:RZF655437 SJA589927:SJB655437 SSW589927:SSX655437 TCS589927:TCT655437 TMO589927:TMP655437 TWK589927:TWL655437 UGG589927:UGH655437 UQC589927:UQD655437 UZY589927:UZZ655437 VJU589927:VJV655437 VTQ589927:VTR655437 WDM589927:WDN655437 WNI589927:WNJ655437 WXE589927:WXF655437 AW655463:AX720973 KS655463:KT720973 UO655463:UP720973 AEK655463:AEL720973 AOG655463:AOH720973 AYC655463:AYD720973 BHY655463:BHZ720973 BRU655463:BRV720973 CBQ655463:CBR720973 CLM655463:CLN720973 CVI655463:CVJ720973 DFE655463:DFF720973 DPA655463:DPB720973 DYW655463:DYX720973 EIS655463:EIT720973 ESO655463:ESP720973 FCK655463:FCL720973 FMG655463:FMH720973 FWC655463:FWD720973 GFY655463:GFZ720973 GPU655463:GPV720973 GZQ655463:GZR720973 HJM655463:HJN720973 HTI655463:HTJ720973 IDE655463:IDF720973 INA655463:INB720973 IWW655463:IWX720973 JGS655463:JGT720973 JQO655463:JQP720973 KAK655463:KAL720973 KKG655463:KKH720973 KUC655463:KUD720973 LDY655463:LDZ720973 LNU655463:LNV720973 LXQ655463:LXR720973 MHM655463:MHN720973 MRI655463:MRJ720973 NBE655463:NBF720973 NLA655463:NLB720973 NUW655463:NUX720973 OES655463:OET720973 OOO655463:OOP720973 OYK655463:OYL720973 PIG655463:PIH720973 PSC655463:PSD720973 QBY655463:QBZ720973 QLU655463:QLV720973 QVQ655463:QVR720973 RFM655463:RFN720973 RPI655463:RPJ720973 RZE655463:RZF720973 SJA655463:SJB720973 SSW655463:SSX720973 TCS655463:TCT720973 TMO655463:TMP720973 TWK655463:TWL720973 UGG655463:UGH720973 UQC655463:UQD720973 UZY655463:UZZ720973 VJU655463:VJV720973 VTQ655463:VTR720973 WDM655463:WDN720973 WNI655463:WNJ720973 WXE655463:WXF720973 AW720999:AX786509 KS720999:KT786509 UO720999:UP786509 AEK720999:AEL786509 AOG720999:AOH786509 AYC720999:AYD786509 BHY720999:BHZ786509 BRU720999:BRV786509 CBQ720999:CBR786509 CLM720999:CLN786509 CVI720999:CVJ786509 DFE720999:DFF786509 DPA720999:DPB786509 DYW720999:DYX786509 EIS720999:EIT786509 ESO720999:ESP786509 FCK720999:FCL786509 FMG720999:FMH786509 FWC720999:FWD786509 GFY720999:GFZ786509 GPU720999:GPV786509 GZQ720999:GZR786509 HJM720999:HJN786509 HTI720999:HTJ786509 IDE720999:IDF786509 INA720999:INB786509 IWW720999:IWX786509 JGS720999:JGT786509 JQO720999:JQP786509 KAK720999:KAL786509 KKG720999:KKH786509 KUC720999:KUD786509 LDY720999:LDZ786509 LNU720999:LNV786509 LXQ720999:LXR786509 MHM720999:MHN786509 MRI720999:MRJ786509 NBE720999:NBF786509 NLA720999:NLB786509 NUW720999:NUX786509 OES720999:OET786509 OOO720999:OOP786509 OYK720999:OYL786509 PIG720999:PIH786509 PSC720999:PSD786509 QBY720999:QBZ786509 QLU720999:QLV786509 QVQ720999:QVR786509 RFM720999:RFN786509 RPI720999:RPJ786509 RZE720999:RZF786509 SJA720999:SJB786509 SSW720999:SSX786509 TCS720999:TCT786509 TMO720999:TMP786509 TWK720999:TWL786509 UGG720999:UGH786509 UQC720999:UQD786509 UZY720999:UZZ786509 VJU720999:VJV786509 VTQ720999:VTR786509 WDM720999:WDN786509 WNI720999:WNJ786509 WXE720999:WXF786509 AW786535:AX852045 KS786535:KT852045 UO786535:UP852045 AEK786535:AEL852045 AOG786535:AOH852045 AYC786535:AYD852045 BHY786535:BHZ852045 BRU786535:BRV852045 CBQ786535:CBR852045 CLM786535:CLN852045 CVI786535:CVJ852045 DFE786535:DFF852045 DPA786535:DPB852045 DYW786535:DYX852045 EIS786535:EIT852045 ESO786535:ESP852045 FCK786535:FCL852045 FMG786535:FMH852045 FWC786535:FWD852045 GFY786535:GFZ852045 GPU786535:GPV852045 GZQ786535:GZR852045 HJM786535:HJN852045 HTI786535:HTJ852045 IDE786535:IDF852045 INA786535:INB852045 IWW786535:IWX852045 JGS786535:JGT852045 JQO786535:JQP852045 KAK786535:KAL852045 KKG786535:KKH852045 KUC786535:KUD852045 LDY786535:LDZ852045 LNU786535:LNV852045 LXQ786535:LXR852045 MHM786535:MHN852045 MRI786535:MRJ852045 NBE786535:NBF852045 NLA786535:NLB852045 NUW786535:NUX852045 OES786535:OET852045 OOO786535:OOP852045 OYK786535:OYL852045 PIG786535:PIH852045 PSC786535:PSD852045 QBY786535:QBZ852045 QLU786535:QLV852045 QVQ786535:QVR852045 RFM786535:RFN852045 RPI786535:RPJ852045 RZE786535:RZF852045 SJA786535:SJB852045 SSW786535:SSX852045 TCS786535:TCT852045 TMO786535:TMP852045 TWK786535:TWL852045 UGG786535:UGH852045 UQC786535:UQD852045 UZY786535:UZZ852045 VJU786535:VJV852045 VTQ786535:VTR852045 WDM786535:WDN852045 WNI786535:WNJ852045 WXE786535:WXF852045 AW852071:AX917581 KS852071:KT917581 UO852071:UP917581 AEK852071:AEL917581 AOG852071:AOH917581 AYC852071:AYD917581 BHY852071:BHZ917581 BRU852071:BRV917581 CBQ852071:CBR917581 CLM852071:CLN917581 CVI852071:CVJ917581 DFE852071:DFF917581 DPA852071:DPB917581 DYW852071:DYX917581 EIS852071:EIT917581 ESO852071:ESP917581 FCK852071:FCL917581 FMG852071:FMH917581 FWC852071:FWD917581 GFY852071:GFZ917581 GPU852071:GPV917581 GZQ852071:GZR917581 HJM852071:HJN917581 HTI852071:HTJ917581 IDE852071:IDF917581 INA852071:INB917581 IWW852071:IWX917581 JGS852071:JGT917581 JQO852071:JQP917581 KAK852071:KAL917581 KKG852071:KKH917581 KUC852071:KUD917581 LDY852071:LDZ917581 LNU852071:LNV917581 LXQ852071:LXR917581 MHM852071:MHN917581 MRI852071:MRJ917581 NBE852071:NBF917581 NLA852071:NLB917581 NUW852071:NUX917581 OES852071:OET917581 OOO852071:OOP917581 OYK852071:OYL917581 PIG852071:PIH917581 PSC852071:PSD917581 QBY852071:QBZ917581 QLU852071:QLV917581 QVQ852071:QVR917581 RFM852071:RFN917581 RPI852071:RPJ917581 RZE852071:RZF917581 SJA852071:SJB917581 SSW852071:SSX917581 TCS852071:TCT917581 TMO852071:TMP917581 TWK852071:TWL917581 UGG852071:UGH917581 UQC852071:UQD917581 UZY852071:UZZ917581 VJU852071:VJV917581 VTQ852071:VTR917581 WDM852071:WDN917581 WNI852071:WNJ917581 WXE852071:WXF917581 AW917607:AX983117 KS917607:KT983117 UO917607:UP983117 AEK917607:AEL983117 AOG917607:AOH983117 AYC917607:AYD983117 BHY917607:BHZ983117 BRU917607:BRV983117 CBQ917607:CBR983117 CLM917607:CLN983117 CVI917607:CVJ983117 DFE917607:DFF983117 DPA917607:DPB983117 DYW917607:DYX983117 EIS917607:EIT983117 ESO917607:ESP983117 FCK917607:FCL983117 FMG917607:FMH983117 FWC917607:FWD983117 GFY917607:GFZ983117 GPU917607:GPV983117 GZQ917607:GZR983117 HJM917607:HJN983117 HTI917607:HTJ983117 IDE917607:IDF983117 INA917607:INB983117 IWW917607:IWX983117 JGS917607:JGT983117 JQO917607:JQP983117 KAK917607:KAL983117 KKG917607:KKH983117 KUC917607:KUD983117 LDY917607:LDZ983117 LNU917607:LNV983117 LXQ917607:LXR983117 MHM917607:MHN983117 MRI917607:MRJ983117 NBE917607:NBF983117 NLA917607:NLB983117 NUW917607:NUX983117 OES917607:OET983117 OOO917607:OOP983117 OYK917607:OYL983117 PIG917607:PIH983117 PSC917607:PSD983117 QBY917607:QBZ983117 QLU917607:QLV983117 QVQ917607:QVR983117 RFM917607:RFN983117 RPI917607:RPJ983117 RZE917607:RZF983117 SJA917607:SJB983117 SSW917607:SSX983117 TCS917607:TCT983117 TMO917607:TMP983117 TWK917607:TWL983117 UGG917607:UGH983117 UQC917607:UQD983117 UZY917607:UZZ983117 VJU917607:VJV983117 VTQ917607:VTR983117 WDM917607:WDN983117 WNI917607:WNJ983117 WXE917607:WXF983117 AW983143:AX1048576 KS983143:KT1048576 UO983143:UP1048576 AEK983143:AEL1048576 AOG983143:AOH1048576 AYC983143:AYD1048576 BHY983143:BHZ1048576 BRU983143:BRV1048576 CBQ983143:CBR1048576 CLM983143:CLN1048576 CVI983143:CVJ1048576 DFE983143:DFF1048576 DPA983143:DPB1048576 DYW983143:DYX1048576 EIS983143:EIT1048576 ESO983143:ESP1048576 FCK983143:FCL1048576 FMG983143:FMH1048576 FWC983143:FWD1048576 GFY983143:GFZ1048576 GPU983143:GPV1048576 GZQ983143:GZR1048576 HJM983143:HJN1048576 HTI983143:HTJ1048576 IDE983143:IDF1048576 INA983143:INB1048576 IWW983143:IWX1048576 JGS983143:JGT1048576 JQO983143:JQP1048576 KAK983143:KAL1048576 KKG983143:KKH1048576 KUC983143:KUD1048576 LDY983143:LDZ1048576 LNU983143:LNV1048576 LXQ983143:LXR1048576 MHM983143:MHN1048576 MRI983143:MRJ1048576 NBE983143:NBF1048576 NLA983143:NLB1048576 NUW983143:NUX1048576 OES983143:OET1048576 OOO983143:OOP1048576 OYK983143:OYL1048576 PIG983143:PIH1048576 PSC983143:PSD1048576 QBY983143:QBZ1048576 QLU983143:QLV1048576 QVQ983143:QVR1048576 RFM983143:RFN1048576 RPI983143:RPJ1048576 RZE983143:RZF1048576 SJA983143:SJB1048576 SSW983143:SSX1048576 TCS983143:TCT1048576 TMO983143:TMP1048576 TWK983143:TWL1048576 UGG983143:UGH1048576 UQC983143:UQD1048576 UZY983143:UZZ1048576 VJU983143:VJV1048576 VTQ983143:VTR1048576 WDM983143:WDN1048576 WNI983143:WNJ1048576 WXE983143:WXF1048576 KS6:KS11 UO6:UO11 AEK6:AEK11 AOG6:AOG11 AYC6:AYC11 BHY6:BHY11 BRU6:BRU11 CBQ6:CBQ11 CLM6:CLM11 CVI6:CVI11 DFE6:DFE11 DPA6:DPA11 DYW6:DYW11 EIS6:EIS11 ESO6:ESO11 FCK6:FCK11 FMG6:FMG11 FWC6:FWC11 GFY6:GFY11 GPU6:GPU11 GZQ6:GZQ11 HJM6:HJM11 HTI6:HTI11 IDE6:IDE11 INA6:INA11 IWW6:IWW11 JGS6:JGS11 JQO6:JQO11 KAK6:KAK11 KKG6:KKG11 KUC6:KUC11 LDY6:LDY11 LNU6:LNU11 LXQ6:LXQ11 MHM6:MHM11 MRI6:MRI11 NBE6:NBE11 NLA6:NLA11 NUW6:NUW11 OES6:OES11 OOO6:OOO11 OYK6:OYK11 PIG6:PIG11 PSC6:PSC11 QBY6:QBY11 QLU6:QLU11 QVQ6:QVQ11 RFM6:RFM11 RPI6:RPI11 RZE6:RZE11 SJA6:SJA11 SSW6:SSW11 TCS6:TCS11 TMO6:TMO11 TWK6:TWK11 UGG6:UGG11 UQC6:UQC11 UZY6:UZY11 VJU6:VJU11 VTQ6:VTQ11 WDM6:WDM11 WNI6:WNI11 WXE6:WXE11 AW65619:AW65624 KS65619:KS65624 UO65619:UO65624 AEK65619:AEK65624 AOG65619:AOG65624 AYC65619:AYC65624 BHY65619:BHY65624 BRU65619:BRU65624 CBQ65619:CBQ65624 CLM65619:CLM65624 CVI65619:CVI65624 DFE65619:DFE65624 DPA65619:DPA65624 DYW65619:DYW65624 EIS65619:EIS65624 ESO65619:ESO65624 FCK65619:FCK65624 FMG65619:FMG65624 FWC65619:FWC65624 GFY65619:GFY65624 GPU65619:GPU65624 GZQ65619:GZQ65624 HJM65619:HJM65624 HTI65619:HTI65624 IDE65619:IDE65624 INA65619:INA65624 IWW65619:IWW65624 JGS65619:JGS65624 JQO65619:JQO65624 KAK65619:KAK65624 KKG65619:KKG65624 KUC65619:KUC65624 LDY65619:LDY65624 LNU65619:LNU65624 LXQ65619:LXQ65624 MHM65619:MHM65624 MRI65619:MRI65624 NBE65619:NBE65624 NLA65619:NLA65624 NUW65619:NUW65624 OES65619:OES65624 OOO65619:OOO65624 OYK65619:OYK65624 PIG65619:PIG65624 PSC65619:PSC65624 QBY65619:QBY65624 QLU65619:QLU65624 QVQ65619:QVQ65624 RFM65619:RFM65624 RPI65619:RPI65624 RZE65619:RZE65624 SJA65619:SJA65624 SSW65619:SSW65624 TCS65619:TCS65624 TMO65619:TMO65624 TWK65619:TWK65624 UGG65619:UGG65624 UQC65619:UQC65624 UZY65619:UZY65624 VJU65619:VJU65624 VTQ65619:VTQ65624 WDM65619:WDM65624 WNI65619:WNI65624 WXE65619:WXE65624 AW131155:AW131160 KS131155:KS131160 UO131155:UO131160 AEK131155:AEK131160 AOG131155:AOG131160 AYC131155:AYC131160 BHY131155:BHY131160 BRU131155:BRU131160 CBQ131155:CBQ131160 CLM131155:CLM131160 CVI131155:CVI131160 DFE131155:DFE131160 DPA131155:DPA131160 DYW131155:DYW131160 EIS131155:EIS131160 ESO131155:ESO131160 FCK131155:FCK131160 FMG131155:FMG131160 FWC131155:FWC131160 GFY131155:GFY131160 GPU131155:GPU131160 GZQ131155:GZQ131160 HJM131155:HJM131160 HTI131155:HTI131160 IDE131155:IDE131160 INA131155:INA131160 IWW131155:IWW131160 JGS131155:JGS131160 JQO131155:JQO131160 KAK131155:KAK131160 KKG131155:KKG131160 KUC131155:KUC131160 LDY131155:LDY131160 LNU131155:LNU131160 LXQ131155:LXQ131160 MHM131155:MHM131160 MRI131155:MRI131160 NBE131155:NBE131160 NLA131155:NLA131160 NUW131155:NUW131160 OES131155:OES131160 OOO131155:OOO131160 OYK131155:OYK131160 PIG131155:PIG131160 PSC131155:PSC131160 QBY131155:QBY131160 QLU131155:QLU131160 QVQ131155:QVQ131160 RFM131155:RFM131160 RPI131155:RPI131160 RZE131155:RZE131160 SJA131155:SJA131160 SSW131155:SSW131160 TCS131155:TCS131160 TMO131155:TMO131160 TWK131155:TWK131160 UGG131155:UGG131160 UQC131155:UQC131160 UZY131155:UZY131160 VJU131155:VJU131160 VTQ131155:VTQ131160 WDM131155:WDM131160 WNI131155:WNI131160 WXE131155:WXE131160 AW196691:AW196696 KS196691:KS196696 UO196691:UO196696 AEK196691:AEK196696 AOG196691:AOG196696 AYC196691:AYC196696 BHY196691:BHY196696 BRU196691:BRU196696 CBQ196691:CBQ196696 CLM196691:CLM196696 CVI196691:CVI196696 DFE196691:DFE196696 DPA196691:DPA196696 DYW196691:DYW196696 EIS196691:EIS196696 ESO196691:ESO196696 FCK196691:FCK196696 FMG196691:FMG196696 FWC196691:FWC196696 GFY196691:GFY196696 GPU196691:GPU196696 GZQ196691:GZQ196696 HJM196691:HJM196696 HTI196691:HTI196696 IDE196691:IDE196696 INA196691:INA196696 IWW196691:IWW196696 JGS196691:JGS196696 JQO196691:JQO196696 KAK196691:KAK196696 KKG196691:KKG196696 KUC196691:KUC196696 LDY196691:LDY196696 LNU196691:LNU196696 LXQ196691:LXQ196696 MHM196691:MHM196696 MRI196691:MRI196696 NBE196691:NBE196696 NLA196691:NLA196696 NUW196691:NUW196696 OES196691:OES196696 OOO196691:OOO196696 OYK196691:OYK196696 PIG196691:PIG196696 PSC196691:PSC196696 QBY196691:QBY196696 QLU196691:QLU196696 QVQ196691:QVQ196696 RFM196691:RFM196696 RPI196691:RPI196696 RZE196691:RZE196696 SJA196691:SJA196696 SSW196691:SSW196696 TCS196691:TCS196696 TMO196691:TMO196696 TWK196691:TWK196696 UGG196691:UGG196696 UQC196691:UQC196696 UZY196691:UZY196696 VJU196691:VJU196696 VTQ196691:VTQ196696 WDM196691:WDM196696 WNI196691:WNI196696 WXE196691:WXE196696 AW262227:AW262232 KS262227:KS262232 UO262227:UO262232 AEK262227:AEK262232 AOG262227:AOG262232 AYC262227:AYC262232 BHY262227:BHY262232 BRU262227:BRU262232 CBQ262227:CBQ262232 CLM262227:CLM262232 CVI262227:CVI262232 DFE262227:DFE262232 DPA262227:DPA262232 DYW262227:DYW262232 EIS262227:EIS262232 ESO262227:ESO262232 FCK262227:FCK262232 FMG262227:FMG262232 FWC262227:FWC262232 GFY262227:GFY262232 GPU262227:GPU262232 GZQ262227:GZQ262232 HJM262227:HJM262232 HTI262227:HTI262232 IDE262227:IDE262232 INA262227:INA262232 IWW262227:IWW262232 JGS262227:JGS262232 JQO262227:JQO262232 KAK262227:KAK262232 KKG262227:KKG262232 KUC262227:KUC262232 LDY262227:LDY262232 LNU262227:LNU262232 LXQ262227:LXQ262232 MHM262227:MHM262232 MRI262227:MRI262232 NBE262227:NBE262232 NLA262227:NLA262232 NUW262227:NUW262232 OES262227:OES262232 OOO262227:OOO262232 OYK262227:OYK262232 PIG262227:PIG262232 PSC262227:PSC262232 QBY262227:QBY262232 QLU262227:QLU262232 QVQ262227:QVQ262232 RFM262227:RFM262232 RPI262227:RPI262232 RZE262227:RZE262232 SJA262227:SJA262232 SSW262227:SSW262232 TCS262227:TCS262232 TMO262227:TMO262232 TWK262227:TWK262232 UGG262227:UGG262232 UQC262227:UQC262232 UZY262227:UZY262232 VJU262227:VJU262232 VTQ262227:VTQ262232 WDM262227:WDM262232 WNI262227:WNI262232 WXE262227:WXE262232 AW327763:AW327768 KS327763:KS327768 UO327763:UO327768 AEK327763:AEK327768 AOG327763:AOG327768 AYC327763:AYC327768 BHY327763:BHY327768 BRU327763:BRU327768 CBQ327763:CBQ327768 CLM327763:CLM327768 CVI327763:CVI327768 DFE327763:DFE327768 DPA327763:DPA327768 DYW327763:DYW327768 EIS327763:EIS327768 ESO327763:ESO327768 FCK327763:FCK327768 FMG327763:FMG327768 FWC327763:FWC327768 GFY327763:GFY327768 GPU327763:GPU327768 GZQ327763:GZQ327768 HJM327763:HJM327768 HTI327763:HTI327768 IDE327763:IDE327768 INA327763:INA327768 IWW327763:IWW327768 JGS327763:JGS327768 JQO327763:JQO327768 KAK327763:KAK327768 KKG327763:KKG327768 KUC327763:KUC327768 LDY327763:LDY327768 LNU327763:LNU327768 LXQ327763:LXQ327768 MHM327763:MHM327768 MRI327763:MRI327768 NBE327763:NBE327768 NLA327763:NLA327768 NUW327763:NUW327768 OES327763:OES327768 OOO327763:OOO327768 OYK327763:OYK327768 PIG327763:PIG327768 PSC327763:PSC327768 QBY327763:QBY327768 QLU327763:QLU327768 QVQ327763:QVQ327768 RFM327763:RFM327768 RPI327763:RPI327768 RZE327763:RZE327768 SJA327763:SJA327768 SSW327763:SSW327768 TCS327763:TCS327768 TMO327763:TMO327768 TWK327763:TWK327768 UGG327763:UGG327768 UQC327763:UQC327768 UZY327763:UZY327768 VJU327763:VJU327768 VTQ327763:VTQ327768 WDM327763:WDM327768 WNI327763:WNI327768 WXE327763:WXE327768 AW393299:AW393304 KS393299:KS393304 UO393299:UO393304 AEK393299:AEK393304 AOG393299:AOG393304 AYC393299:AYC393304 BHY393299:BHY393304 BRU393299:BRU393304 CBQ393299:CBQ393304 CLM393299:CLM393304 CVI393299:CVI393304 DFE393299:DFE393304 DPA393299:DPA393304 DYW393299:DYW393304 EIS393299:EIS393304 ESO393299:ESO393304 FCK393299:FCK393304 FMG393299:FMG393304 FWC393299:FWC393304 GFY393299:GFY393304 GPU393299:GPU393304 GZQ393299:GZQ393304 HJM393299:HJM393304 HTI393299:HTI393304 IDE393299:IDE393304 INA393299:INA393304 IWW393299:IWW393304 JGS393299:JGS393304 JQO393299:JQO393304 KAK393299:KAK393304 KKG393299:KKG393304 KUC393299:KUC393304 LDY393299:LDY393304 LNU393299:LNU393304 LXQ393299:LXQ393304 MHM393299:MHM393304 MRI393299:MRI393304 NBE393299:NBE393304 NLA393299:NLA393304 NUW393299:NUW393304 OES393299:OES393304 OOO393299:OOO393304 OYK393299:OYK393304 PIG393299:PIG393304 PSC393299:PSC393304 QBY393299:QBY393304 QLU393299:QLU393304 QVQ393299:QVQ393304 RFM393299:RFM393304 RPI393299:RPI393304 RZE393299:RZE393304 SJA393299:SJA393304 SSW393299:SSW393304 TCS393299:TCS393304 TMO393299:TMO393304 TWK393299:TWK393304 UGG393299:UGG393304 UQC393299:UQC393304 UZY393299:UZY393304 VJU393299:VJU393304 VTQ393299:VTQ393304 WDM393299:WDM393304 WNI393299:WNI393304 WXE393299:WXE393304 AW458835:AW458840 KS458835:KS458840 UO458835:UO458840 AEK458835:AEK458840 AOG458835:AOG458840 AYC458835:AYC458840 BHY458835:BHY458840 BRU458835:BRU458840 CBQ458835:CBQ458840 CLM458835:CLM458840 CVI458835:CVI458840 DFE458835:DFE458840 DPA458835:DPA458840 DYW458835:DYW458840 EIS458835:EIS458840 ESO458835:ESO458840 FCK458835:FCK458840 FMG458835:FMG458840 FWC458835:FWC458840 GFY458835:GFY458840 GPU458835:GPU458840 GZQ458835:GZQ458840 HJM458835:HJM458840 HTI458835:HTI458840 IDE458835:IDE458840 INA458835:INA458840 IWW458835:IWW458840 JGS458835:JGS458840 JQO458835:JQO458840 KAK458835:KAK458840 KKG458835:KKG458840 KUC458835:KUC458840 LDY458835:LDY458840 LNU458835:LNU458840 LXQ458835:LXQ458840 MHM458835:MHM458840 MRI458835:MRI458840 NBE458835:NBE458840 NLA458835:NLA458840 NUW458835:NUW458840 OES458835:OES458840 OOO458835:OOO458840 OYK458835:OYK458840 PIG458835:PIG458840 PSC458835:PSC458840 QBY458835:QBY458840 QLU458835:QLU458840 QVQ458835:QVQ458840 RFM458835:RFM458840 RPI458835:RPI458840 RZE458835:RZE458840 SJA458835:SJA458840 SSW458835:SSW458840 TCS458835:TCS458840 TMO458835:TMO458840 TWK458835:TWK458840 UGG458835:UGG458840 UQC458835:UQC458840 UZY458835:UZY458840 VJU458835:VJU458840 VTQ458835:VTQ458840 WDM458835:WDM458840 WNI458835:WNI458840 WXE458835:WXE458840 AW524371:AW524376 KS524371:KS524376 UO524371:UO524376 AEK524371:AEK524376 AOG524371:AOG524376 AYC524371:AYC524376 BHY524371:BHY524376 BRU524371:BRU524376 CBQ524371:CBQ524376 CLM524371:CLM524376 CVI524371:CVI524376 DFE524371:DFE524376 DPA524371:DPA524376 DYW524371:DYW524376 EIS524371:EIS524376 ESO524371:ESO524376 FCK524371:FCK524376 FMG524371:FMG524376 FWC524371:FWC524376 GFY524371:GFY524376 GPU524371:GPU524376 GZQ524371:GZQ524376 HJM524371:HJM524376 HTI524371:HTI524376 IDE524371:IDE524376 INA524371:INA524376 IWW524371:IWW524376 JGS524371:JGS524376 JQO524371:JQO524376 KAK524371:KAK524376 KKG524371:KKG524376 KUC524371:KUC524376 LDY524371:LDY524376 LNU524371:LNU524376 LXQ524371:LXQ524376 MHM524371:MHM524376 MRI524371:MRI524376 NBE524371:NBE524376 NLA524371:NLA524376 NUW524371:NUW524376 OES524371:OES524376 OOO524371:OOO524376 OYK524371:OYK524376 PIG524371:PIG524376 PSC524371:PSC524376 QBY524371:QBY524376 QLU524371:QLU524376 QVQ524371:QVQ524376 RFM524371:RFM524376 RPI524371:RPI524376 RZE524371:RZE524376 SJA524371:SJA524376 SSW524371:SSW524376 TCS524371:TCS524376 TMO524371:TMO524376 TWK524371:TWK524376 UGG524371:UGG524376 UQC524371:UQC524376 UZY524371:UZY524376 VJU524371:VJU524376 VTQ524371:VTQ524376 WDM524371:WDM524376 WNI524371:WNI524376 WXE524371:WXE524376 AW589907:AW589912 KS589907:KS589912 UO589907:UO589912 AEK589907:AEK589912 AOG589907:AOG589912 AYC589907:AYC589912 BHY589907:BHY589912 BRU589907:BRU589912 CBQ589907:CBQ589912 CLM589907:CLM589912 CVI589907:CVI589912 DFE589907:DFE589912 DPA589907:DPA589912 DYW589907:DYW589912 EIS589907:EIS589912 ESO589907:ESO589912 FCK589907:FCK589912 FMG589907:FMG589912 FWC589907:FWC589912 GFY589907:GFY589912 GPU589907:GPU589912 GZQ589907:GZQ589912 HJM589907:HJM589912 HTI589907:HTI589912 IDE589907:IDE589912 INA589907:INA589912 IWW589907:IWW589912 JGS589907:JGS589912 JQO589907:JQO589912 KAK589907:KAK589912 KKG589907:KKG589912 KUC589907:KUC589912 LDY589907:LDY589912 LNU589907:LNU589912 LXQ589907:LXQ589912 MHM589907:MHM589912 MRI589907:MRI589912 NBE589907:NBE589912 NLA589907:NLA589912 NUW589907:NUW589912 OES589907:OES589912 OOO589907:OOO589912 OYK589907:OYK589912 PIG589907:PIG589912 PSC589907:PSC589912 QBY589907:QBY589912 QLU589907:QLU589912 QVQ589907:QVQ589912 RFM589907:RFM589912 RPI589907:RPI589912 RZE589907:RZE589912 SJA589907:SJA589912 SSW589907:SSW589912 TCS589907:TCS589912 TMO589907:TMO589912 TWK589907:TWK589912 UGG589907:UGG589912 UQC589907:UQC589912 UZY589907:UZY589912 VJU589907:VJU589912 VTQ589907:VTQ589912 WDM589907:WDM589912 WNI589907:WNI589912 WXE589907:WXE589912 AW655443:AW655448 KS655443:KS655448 UO655443:UO655448 AEK655443:AEK655448 AOG655443:AOG655448 AYC655443:AYC655448 BHY655443:BHY655448 BRU655443:BRU655448 CBQ655443:CBQ655448 CLM655443:CLM655448 CVI655443:CVI655448 DFE655443:DFE655448 DPA655443:DPA655448 DYW655443:DYW655448 EIS655443:EIS655448 ESO655443:ESO655448 FCK655443:FCK655448 FMG655443:FMG655448 FWC655443:FWC655448 GFY655443:GFY655448 GPU655443:GPU655448 GZQ655443:GZQ655448 HJM655443:HJM655448 HTI655443:HTI655448 IDE655443:IDE655448 INA655443:INA655448 IWW655443:IWW655448 JGS655443:JGS655448 JQO655443:JQO655448 KAK655443:KAK655448 KKG655443:KKG655448 KUC655443:KUC655448 LDY655443:LDY655448 LNU655443:LNU655448 LXQ655443:LXQ655448 MHM655443:MHM655448 MRI655443:MRI655448 NBE655443:NBE655448 NLA655443:NLA655448 NUW655443:NUW655448 OES655443:OES655448 OOO655443:OOO655448 OYK655443:OYK655448 PIG655443:PIG655448 PSC655443:PSC655448 QBY655443:QBY655448 QLU655443:QLU655448 QVQ655443:QVQ655448 RFM655443:RFM655448 RPI655443:RPI655448 RZE655443:RZE655448 SJA655443:SJA655448 SSW655443:SSW655448 TCS655443:TCS655448 TMO655443:TMO655448 TWK655443:TWK655448 UGG655443:UGG655448 UQC655443:UQC655448 UZY655443:UZY655448 VJU655443:VJU655448 VTQ655443:VTQ655448 WDM655443:WDM655448 WNI655443:WNI655448 WXE655443:WXE655448 AW720979:AW720984 KS720979:KS720984 UO720979:UO720984 AEK720979:AEK720984 AOG720979:AOG720984 AYC720979:AYC720984 BHY720979:BHY720984 BRU720979:BRU720984 CBQ720979:CBQ720984 CLM720979:CLM720984 CVI720979:CVI720984 DFE720979:DFE720984 DPA720979:DPA720984 DYW720979:DYW720984 EIS720979:EIS720984 ESO720979:ESO720984 FCK720979:FCK720984 FMG720979:FMG720984 FWC720979:FWC720984 GFY720979:GFY720984 GPU720979:GPU720984 GZQ720979:GZQ720984 HJM720979:HJM720984 HTI720979:HTI720984 IDE720979:IDE720984 INA720979:INA720984 IWW720979:IWW720984 JGS720979:JGS720984 JQO720979:JQO720984 KAK720979:KAK720984 KKG720979:KKG720984 KUC720979:KUC720984 LDY720979:LDY720984 LNU720979:LNU720984 LXQ720979:LXQ720984 MHM720979:MHM720984 MRI720979:MRI720984 NBE720979:NBE720984 NLA720979:NLA720984 NUW720979:NUW720984 OES720979:OES720984 OOO720979:OOO720984 OYK720979:OYK720984 PIG720979:PIG720984 PSC720979:PSC720984 QBY720979:QBY720984 QLU720979:QLU720984 QVQ720979:QVQ720984 RFM720979:RFM720984 RPI720979:RPI720984 RZE720979:RZE720984 SJA720979:SJA720984 SSW720979:SSW720984 TCS720979:TCS720984 TMO720979:TMO720984 TWK720979:TWK720984 UGG720979:UGG720984 UQC720979:UQC720984 UZY720979:UZY720984 VJU720979:VJU720984 VTQ720979:VTQ720984 WDM720979:WDM720984 WNI720979:WNI720984 WXE720979:WXE720984 AW786515:AW786520 KS786515:KS786520 UO786515:UO786520 AEK786515:AEK786520 AOG786515:AOG786520 AYC786515:AYC786520 BHY786515:BHY786520 BRU786515:BRU786520 CBQ786515:CBQ786520 CLM786515:CLM786520 CVI786515:CVI786520 DFE786515:DFE786520 DPA786515:DPA786520 DYW786515:DYW786520 EIS786515:EIS786520 ESO786515:ESO786520 FCK786515:FCK786520 FMG786515:FMG786520 FWC786515:FWC786520 GFY786515:GFY786520 GPU786515:GPU786520 GZQ786515:GZQ786520 HJM786515:HJM786520 HTI786515:HTI786520 IDE786515:IDE786520 INA786515:INA786520 IWW786515:IWW786520 JGS786515:JGS786520 JQO786515:JQO786520 KAK786515:KAK786520 KKG786515:KKG786520 KUC786515:KUC786520 LDY786515:LDY786520 LNU786515:LNU786520 LXQ786515:LXQ786520 MHM786515:MHM786520 MRI786515:MRI786520 NBE786515:NBE786520 NLA786515:NLA786520 NUW786515:NUW786520 OES786515:OES786520 OOO786515:OOO786520 OYK786515:OYK786520 PIG786515:PIG786520 PSC786515:PSC786520 QBY786515:QBY786520 QLU786515:QLU786520 QVQ786515:QVQ786520 RFM786515:RFM786520 RPI786515:RPI786520 RZE786515:RZE786520 SJA786515:SJA786520 SSW786515:SSW786520 TCS786515:TCS786520 TMO786515:TMO786520 TWK786515:TWK786520 UGG786515:UGG786520 UQC786515:UQC786520 UZY786515:UZY786520 VJU786515:VJU786520 VTQ786515:VTQ786520 WDM786515:WDM786520 WNI786515:WNI786520 WXE786515:WXE786520 AW852051:AW852056 KS852051:KS852056 UO852051:UO852056 AEK852051:AEK852056 AOG852051:AOG852056 AYC852051:AYC852056 BHY852051:BHY852056 BRU852051:BRU852056 CBQ852051:CBQ852056 CLM852051:CLM852056 CVI852051:CVI852056 DFE852051:DFE852056 DPA852051:DPA852056 DYW852051:DYW852056 EIS852051:EIS852056 ESO852051:ESO852056 FCK852051:FCK852056 FMG852051:FMG852056 FWC852051:FWC852056 GFY852051:GFY852056 GPU852051:GPU852056 GZQ852051:GZQ852056 HJM852051:HJM852056 HTI852051:HTI852056 IDE852051:IDE852056 INA852051:INA852056 IWW852051:IWW852056 JGS852051:JGS852056 JQO852051:JQO852056 KAK852051:KAK852056 KKG852051:KKG852056 KUC852051:KUC852056 LDY852051:LDY852056 LNU852051:LNU852056 LXQ852051:LXQ852056 MHM852051:MHM852056 MRI852051:MRI852056 NBE852051:NBE852056 NLA852051:NLA852056 NUW852051:NUW852056 OES852051:OES852056 OOO852051:OOO852056 OYK852051:OYK852056 PIG852051:PIG852056 PSC852051:PSC852056 QBY852051:QBY852056 QLU852051:QLU852056 QVQ852051:QVQ852056 RFM852051:RFM852056 RPI852051:RPI852056 RZE852051:RZE852056 SJA852051:SJA852056 SSW852051:SSW852056 TCS852051:TCS852056 TMO852051:TMO852056 TWK852051:TWK852056 UGG852051:UGG852056 UQC852051:UQC852056 UZY852051:UZY852056 VJU852051:VJU852056 VTQ852051:VTQ852056 WDM852051:WDM852056 WNI852051:WNI852056 WXE852051:WXE852056 AW917587:AW917592 KS917587:KS917592 UO917587:UO917592 AEK917587:AEK917592 AOG917587:AOG917592 AYC917587:AYC917592 BHY917587:BHY917592 BRU917587:BRU917592 CBQ917587:CBQ917592 CLM917587:CLM917592 CVI917587:CVI917592 DFE917587:DFE917592 DPA917587:DPA917592 DYW917587:DYW917592 EIS917587:EIS917592 ESO917587:ESO917592 FCK917587:FCK917592 FMG917587:FMG917592 FWC917587:FWC917592 GFY917587:GFY917592 GPU917587:GPU917592 GZQ917587:GZQ917592 HJM917587:HJM917592 HTI917587:HTI917592 IDE917587:IDE917592 INA917587:INA917592 IWW917587:IWW917592 JGS917587:JGS917592 JQO917587:JQO917592 KAK917587:KAK917592 KKG917587:KKG917592 KUC917587:KUC917592 LDY917587:LDY917592 LNU917587:LNU917592 LXQ917587:LXQ917592 MHM917587:MHM917592 MRI917587:MRI917592 NBE917587:NBE917592 NLA917587:NLA917592 NUW917587:NUW917592 OES917587:OES917592 OOO917587:OOO917592 OYK917587:OYK917592 PIG917587:PIG917592 PSC917587:PSC917592 QBY917587:QBY917592 QLU917587:QLU917592 QVQ917587:QVQ917592 RFM917587:RFM917592 RPI917587:RPI917592 RZE917587:RZE917592 SJA917587:SJA917592 SSW917587:SSW917592 TCS917587:TCS917592 TMO917587:TMO917592 TWK917587:TWK917592 UGG917587:UGG917592 UQC917587:UQC917592 UZY917587:UZY917592 VJU917587:VJU917592 VTQ917587:VTQ917592 WDM917587:WDM917592 WNI917587:WNI917592 WXE917587:WXE917592 AW983123:AW983128 KS983123:KS983128 UO983123:UO983128 AEK983123:AEK983128 AOG983123:AOG983128 AYC983123:AYC983128 BHY983123:BHY983128 BRU983123:BRU983128 CBQ983123:CBQ983128 CLM983123:CLM983128 CVI983123:CVI983128 DFE983123:DFE983128 DPA983123:DPA983128 DYW983123:DYW983128 EIS983123:EIS983128 ESO983123:ESO983128 FCK983123:FCK983128 FMG983123:FMG983128 FWC983123:FWC983128 GFY983123:GFY983128 GPU983123:GPU983128 GZQ983123:GZQ983128 HJM983123:HJM983128 HTI983123:HTI983128 IDE983123:IDE983128 INA983123:INA983128 IWW983123:IWW983128 JGS983123:JGS983128 JQO983123:JQO983128 KAK983123:KAK983128 KKG983123:KKG983128 KUC983123:KUC983128 LDY983123:LDY983128 LNU983123:LNU983128 LXQ983123:LXQ983128 MHM983123:MHM983128 MRI983123:MRI983128 NBE983123:NBE983128 NLA983123:NLA983128 NUW983123:NUW983128 OES983123:OES983128 OOO983123:OOO983128 OYK983123:OYK983128 PIG983123:PIG983128 PSC983123:PSC983128 QBY983123:QBY983128 QLU983123:QLU983128 QVQ983123:QVQ983128 RFM983123:RFM983128 RPI983123:RPI983128 RZE983123:RZE983128 SJA983123:SJA983128 SSW983123:SSW983128 TCS983123:TCS983128 TMO983123:TMO983128 TWK983123:TWK983128 UGG983123:UGG983128 UQC983123:UQC983128 UZY983123:UZY983128 VJU983123:VJU983128 VTQ983123:VTQ983128 WDM983123:WDM983128 WNI983123:WNI983128 WXE983123:WXE983128 AW65626:AW65637 KS65626:KS65637 UO65626:UO65637 AEK65626:AEK65637 AOG65626:AOG65637 AYC65626:AYC65637 BHY65626:BHY65637 BRU65626:BRU65637 CBQ65626:CBQ65637 CLM65626:CLM65637 CVI65626:CVI65637 DFE65626:DFE65637 DPA65626:DPA65637 DYW65626:DYW65637 EIS65626:EIS65637 ESO65626:ESO65637 FCK65626:FCK65637 FMG65626:FMG65637 FWC65626:FWC65637 GFY65626:GFY65637 GPU65626:GPU65637 GZQ65626:GZQ65637 HJM65626:HJM65637 HTI65626:HTI65637 IDE65626:IDE65637 INA65626:INA65637 IWW65626:IWW65637 JGS65626:JGS65637 JQO65626:JQO65637 KAK65626:KAK65637 KKG65626:KKG65637 KUC65626:KUC65637 LDY65626:LDY65637 LNU65626:LNU65637 LXQ65626:LXQ65637 MHM65626:MHM65637 MRI65626:MRI65637 NBE65626:NBE65637 NLA65626:NLA65637 NUW65626:NUW65637 OES65626:OES65637 OOO65626:OOO65637 OYK65626:OYK65637 PIG65626:PIG65637 PSC65626:PSC65637 QBY65626:QBY65637 QLU65626:QLU65637 QVQ65626:QVQ65637 RFM65626:RFM65637 RPI65626:RPI65637 RZE65626:RZE65637 SJA65626:SJA65637 SSW65626:SSW65637 TCS65626:TCS65637 TMO65626:TMO65637 TWK65626:TWK65637 UGG65626:UGG65637 UQC65626:UQC65637 UZY65626:UZY65637 VJU65626:VJU65637 VTQ65626:VTQ65637 WDM65626:WDM65637 WNI65626:WNI65637 WXE65626:WXE65637 AW131162:AW131173 KS131162:KS131173 UO131162:UO131173 AEK131162:AEK131173 AOG131162:AOG131173 AYC131162:AYC131173 BHY131162:BHY131173 BRU131162:BRU131173 CBQ131162:CBQ131173 CLM131162:CLM131173 CVI131162:CVI131173 DFE131162:DFE131173 DPA131162:DPA131173 DYW131162:DYW131173 EIS131162:EIS131173 ESO131162:ESO131173 FCK131162:FCK131173 FMG131162:FMG131173 FWC131162:FWC131173 GFY131162:GFY131173 GPU131162:GPU131173 GZQ131162:GZQ131173 HJM131162:HJM131173 HTI131162:HTI131173 IDE131162:IDE131173 INA131162:INA131173 IWW131162:IWW131173 JGS131162:JGS131173 JQO131162:JQO131173 KAK131162:KAK131173 KKG131162:KKG131173 KUC131162:KUC131173 LDY131162:LDY131173 LNU131162:LNU131173 LXQ131162:LXQ131173 MHM131162:MHM131173 MRI131162:MRI131173 NBE131162:NBE131173 NLA131162:NLA131173 NUW131162:NUW131173 OES131162:OES131173 OOO131162:OOO131173 OYK131162:OYK131173 PIG131162:PIG131173 PSC131162:PSC131173 QBY131162:QBY131173 QLU131162:QLU131173 QVQ131162:QVQ131173 RFM131162:RFM131173 RPI131162:RPI131173 RZE131162:RZE131173 SJA131162:SJA131173 SSW131162:SSW131173 TCS131162:TCS131173 TMO131162:TMO131173 TWK131162:TWK131173 UGG131162:UGG131173 UQC131162:UQC131173 UZY131162:UZY131173 VJU131162:VJU131173 VTQ131162:VTQ131173 WDM131162:WDM131173 WNI131162:WNI131173 WXE131162:WXE131173 AW196698:AW196709 KS196698:KS196709 UO196698:UO196709 AEK196698:AEK196709 AOG196698:AOG196709 AYC196698:AYC196709 BHY196698:BHY196709 BRU196698:BRU196709 CBQ196698:CBQ196709 CLM196698:CLM196709 CVI196698:CVI196709 DFE196698:DFE196709 DPA196698:DPA196709 DYW196698:DYW196709 EIS196698:EIS196709 ESO196698:ESO196709 FCK196698:FCK196709 FMG196698:FMG196709 FWC196698:FWC196709 GFY196698:GFY196709 GPU196698:GPU196709 GZQ196698:GZQ196709 HJM196698:HJM196709 HTI196698:HTI196709 IDE196698:IDE196709 INA196698:INA196709 IWW196698:IWW196709 JGS196698:JGS196709 JQO196698:JQO196709 KAK196698:KAK196709 KKG196698:KKG196709 KUC196698:KUC196709 LDY196698:LDY196709 LNU196698:LNU196709 LXQ196698:LXQ196709 MHM196698:MHM196709 MRI196698:MRI196709 NBE196698:NBE196709 NLA196698:NLA196709 NUW196698:NUW196709 OES196698:OES196709 OOO196698:OOO196709 OYK196698:OYK196709 PIG196698:PIG196709 PSC196698:PSC196709 QBY196698:QBY196709 QLU196698:QLU196709 QVQ196698:QVQ196709 RFM196698:RFM196709 RPI196698:RPI196709 RZE196698:RZE196709 SJA196698:SJA196709 SSW196698:SSW196709 TCS196698:TCS196709 TMO196698:TMO196709 TWK196698:TWK196709 UGG196698:UGG196709 UQC196698:UQC196709 UZY196698:UZY196709 VJU196698:VJU196709 VTQ196698:VTQ196709 WDM196698:WDM196709 WNI196698:WNI196709 WXE196698:WXE196709 AW262234:AW262245 KS262234:KS262245 UO262234:UO262245 AEK262234:AEK262245 AOG262234:AOG262245 AYC262234:AYC262245 BHY262234:BHY262245 BRU262234:BRU262245 CBQ262234:CBQ262245 CLM262234:CLM262245 CVI262234:CVI262245 DFE262234:DFE262245 DPA262234:DPA262245 DYW262234:DYW262245 EIS262234:EIS262245 ESO262234:ESO262245 FCK262234:FCK262245 FMG262234:FMG262245 FWC262234:FWC262245 GFY262234:GFY262245 GPU262234:GPU262245 GZQ262234:GZQ262245 HJM262234:HJM262245 HTI262234:HTI262245 IDE262234:IDE262245 INA262234:INA262245 IWW262234:IWW262245 JGS262234:JGS262245 JQO262234:JQO262245 KAK262234:KAK262245 KKG262234:KKG262245 KUC262234:KUC262245 LDY262234:LDY262245 LNU262234:LNU262245 LXQ262234:LXQ262245 MHM262234:MHM262245 MRI262234:MRI262245 NBE262234:NBE262245 NLA262234:NLA262245 NUW262234:NUW262245 OES262234:OES262245 OOO262234:OOO262245 OYK262234:OYK262245 PIG262234:PIG262245 PSC262234:PSC262245 QBY262234:QBY262245 QLU262234:QLU262245 QVQ262234:QVQ262245 RFM262234:RFM262245 RPI262234:RPI262245 RZE262234:RZE262245 SJA262234:SJA262245 SSW262234:SSW262245 TCS262234:TCS262245 TMO262234:TMO262245 TWK262234:TWK262245 UGG262234:UGG262245 UQC262234:UQC262245 UZY262234:UZY262245 VJU262234:VJU262245 VTQ262234:VTQ262245 WDM262234:WDM262245 WNI262234:WNI262245 WXE262234:WXE262245 AW327770:AW327781 KS327770:KS327781 UO327770:UO327781 AEK327770:AEK327781 AOG327770:AOG327781 AYC327770:AYC327781 BHY327770:BHY327781 BRU327770:BRU327781 CBQ327770:CBQ327781 CLM327770:CLM327781 CVI327770:CVI327781 DFE327770:DFE327781 DPA327770:DPA327781 DYW327770:DYW327781 EIS327770:EIS327781 ESO327770:ESO327781 FCK327770:FCK327781 FMG327770:FMG327781 FWC327770:FWC327781 GFY327770:GFY327781 GPU327770:GPU327781 GZQ327770:GZQ327781 HJM327770:HJM327781 HTI327770:HTI327781 IDE327770:IDE327781 INA327770:INA327781 IWW327770:IWW327781 JGS327770:JGS327781 JQO327770:JQO327781 KAK327770:KAK327781 KKG327770:KKG327781 KUC327770:KUC327781 LDY327770:LDY327781 LNU327770:LNU327781 LXQ327770:LXQ327781 MHM327770:MHM327781 MRI327770:MRI327781 NBE327770:NBE327781 NLA327770:NLA327781 NUW327770:NUW327781 OES327770:OES327781 OOO327770:OOO327781 OYK327770:OYK327781 PIG327770:PIG327781 PSC327770:PSC327781 QBY327770:QBY327781 QLU327770:QLU327781 QVQ327770:QVQ327781 RFM327770:RFM327781 RPI327770:RPI327781 RZE327770:RZE327781 SJA327770:SJA327781 SSW327770:SSW327781 TCS327770:TCS327781 TMO327770:TMO327781 TWK327770:TWK327781 UGG327770:UGG327781 UQC327770:UQC327781 UZY327770:UZY327781 VJU327770:VJU327781 VTQ327770:VTQ327781 WDM327770:WDM327781 WNI327770:WNI327781 WXE327770:WXE327781 AW393306:AW393317 KS393306:KS393317 UO393306:UO393317 AEK393306:AEK393317 AOG393306:AOG393317 AYC393306:AYC393317 BHY393306:BHY393317 BRU393306:BRU393317 CBQ393306:CBQ393317 CLM393306:CLM393317 CVI393306:CVI393317 DFE393306:DFE393317 DPA393306:DPA393317 DYW393306:DYW393317 EIS393306:EIS393317 ESO393306:ESO393317 FCK393306:FCK393317 FMG393306:FMG393317 FWC393306:FWC393317 GFY393306:GFY393317 GPU393306:GPU393317 GZQ393306:GZQ393317 HJM393306:HJM393317 HTI393306:HTI393317 IDE393306:IDE393317 INA393306:INA393317 IWW393306:IWW393317 JGS393306:JGS393317 JQO393306:JQO393317 KAK393306:KAK393317 KKG393306:KKG393317 KUC393306:KUC393317 LDY393306:LDY393317 LNU393306:LNU393317 LXQ393306:LXQ393317 MHM393306:MHM393317 MRI393306:MRI393317 NBE393306:NBE393317 NLA393306:NLA393317 NUW393306:NUW393317 OES393306:OES393317 OOO393306:OOO393317 OYK393306:OYK393317 PIG393306:PIG393317 PSC393306:PSC393317 QBY393306:QBY393317 QLU393306:QLU393317 QVQ393306:QVQ393317 RFM393306:RFM393317 RPI393306:RPI393317 RZE393306:RZE393317 SJA393306:SJA393317 SSW393306:SSW393317 TCS393306:TCS393317 TMO393306:TMO393317 TWK393306:TWK393317 UGG393306:UGG393317 UQC393306:UQC393317 UZY393306:UZY393317 VJU393306:VJU393317 VTQ393306:VTQ393317 WDM393306:WDM393317 WNI393306:WNI393317 WXE393306:WXE393317 AW458842:AW458853 KS458842:KS458853 UO458842:UO458853 AEK458842:AEK458853 AOG458842:AOG458853 AYC458842:AYC458853 BHY458842:BHY458853 BRU458842:BRU458853 CBQ458842:CBQ458853 CLM458842:CLM458853 CVI458842:CVI458853 DFE458842:DFE458853 DPA458842:DPA458853 DYW458842:DYW458853 EIS458842:EIS458853 ESO458842:ESO458853 FCK458842:FCK458853 FMG458842:FMG458853 FWC458842:FWC458853 GFY458842:GFY458853 GPU458842:GPU458853 GZQ458842:GZQ458853 HJM458842:HJM458853 HTI458842:HTI458853 IDE458842:IDE458853 INA458842:INA458853 IWW458842:IWW458853 JGS458842:JGS458853 JQO458842:JQO458853 KAK458842:KAK458853 KKG458842:KKG458853 KUC458842:KUC458853 LDY458842:LDY458853 LNU458842:LNU458853 LXQ458842:LXQ458853 MHM458842:MHM458853 MRI458842:MRI458853 NBE458842:NBE458853 NLA458842:NLA458853 NUW458842:NUW458853 OES458842:OES458853 OOO458842:OOO458853 OYK458842:OYK458853 PIG458842:PIG458853 PSC458842:PSC458853 QBY458842:QBY458853 QLU458842:QLU458853 QVQ458842:QVQ458853 RFM458842:RFM458853 RPI458842:RPI458853 RZE458842:RZE458853 SJA458842:SJA458853 SSW458842:SSW458853 TCS458842:TCS458853 TMO458842:TMO458853 TWK458842:TWK458853 UGG458842:UGG458853 UQC458842:UQC458853 UZY458842:UZY458853 VJU458842:VJU458853 VTQ458842:VTQ458853 WDM458842:WDM458853 WNI458842:WNI458853 WXE458842:WXE458853 AW524378:AW524389 KS524378:KS524389 UO524378:UO524389 AEK524378:AEK524389 AOG524378:AOG524389 AYC524378:AYC524389 BHY524378:BHY524389 BRU524378:BRU524389 CBQ524378:CBQ524389 CLM524378:CLM524389 CVI524378:CVI524389 DFE524378:DFE524389 DPA524378:DPA524389 DYW524378:DYW524389 EIS524378:EIS524389 ESO524378:ESO524389 FCK524378:FCK524389 FMG524378:FMG524389 FWC524378:FWC524389 GFY524378:GFY524389 GPU524378:GPU524389 GZQ524378:GZQ524389 HJM524378:HJM524389 HTI524378:HTI524389 IDE524378:IDE524389 INA524378:INA524389 IWW524378:IWW524389 JGS524378:JGS524389 JQO524378:JQO524389 KAK524378:KAK524389 KKG524378:KKG524389 KUC524378:KUC524389 LDY524378:LDY524389 LNU524378:LNU524389 LXQ524378:LXQ524389 MHM524378:MHM524389 MRI524378:MRI524389 NBE524378:NBE524389 NLA524378:NLA524389 NUW524378:NUW524389 OES524378:OES524389 OOO524378:OOO524389 OYK524378:OYK524389 PIG524378:PIG524389 PSC524378:PSC524389 QBY524378:QBY524389 QLU524378:QLU524389 QVQ524378:QVQ524389 RFM524378:RFM524389 RPI524378:RPI524389 RZE524378:RZE524389 SJA524378:SJA524389 SSW524378:SSW524389 TCS524378:TCS524389 TMO524378:TMO524389 TWK524378:TWK524389 UGG524378:UGG524389 UQC524378:UQC524389 UZY524378:UZY524389 VJU524378:VJU524389 VTQ524378:VTQ524389 WDM524378:WDM524389 WNI524378:WNI524389 WXE524378:WXE524389 AW589914:AW589925 KS589914:KS589925 UO589914:UO589925 AEK589914:AEK589925 AOG589914:AOG589925 AYC589914:AYC589925 BHY589914:BHY589925 BRU589914:BRU589925 CBQ589914:CBQ589925 CLM589914:CLM589925 CVI589914:CVI589925 DFE589914:DFE589925 DPA589914:DPA589925 DYW589914:DYW589925 EIS589914:EIS589925 ESO589914:ESO589925 FCK589914:FCK589925 FMG589914:FMG589925 FWC589914:FWC589925 GFY589914:GFY589925 GPU589914:GPU589925 GZQ589914:GZQ589925 HJM589914:HJM589925 HTI589914:HTI589925 IDE589914:IDE589925 INA589914:INA589925 IWW589914:IWW589925 JGS589914:JGS589925 JQO589914:JQO589925 KAK589914:KAK589925 KKG589914:KKG589925 KUC589914:KUC589925 LDY589914:LDY589925 LNU589914:LNU589925 LXQ589914:LXQ589925 MHM589914:MHM589925 MRI589914:MRI589925 NBE589914:NBE589925 NLA589914:NLA589925 NUW589914:NUW589925 OES589914:OES589925 OOO589914:OOO589925 OYK589914:OYK589925 PIG589914:PIG589925 PSC589914:PSC589925 QBY589914:QBY589925 QLU589914:QLU589925 QVQ589914:QVQ589925 RFM589914:RFM589925 RPI589914:RPI589925 RZE589914:RZE589925 SJA589914:SJA589925 SSW589914:SSW589925 TCS589914:TCS589925 TMO589914:TMO589925 TWK589914:TWK589925 UGG589914:UGG589925 UQC589914:UQC589925 UZY589914:UZY589925 VJU589914:VJU589925 VTQ589914:VTQ589925 WDM589914:WDM589925 WNI589914:WNI589925 WXE589914:WXE589925 AW655450:AW655461 KS655450:KS655461 UO655450:UO655461 AEK655450:AEK655461 AOG655450:AOG655461 AYC655450:AYC655461 BHY655450:BHY655461 BRU655450:BRU655461 CBQ655450:CBQ655461 CLM655450:CLM655461 CVI655450:CVI655461 DFE655450:DFE655461 DPA655450:DPA655461 DYW655450:DYW655461 EIS655450:EIS655461 ESO655450:ESO655461 FCK655450:FCK655461 FMG655450:FMG655461 FWC655450:FWC655461 GFY655450:GFY655461 GPU655450:GPU655461 GZQ655450:GZQ655461 HJM655450:HJM655461 HTI655450:HTI655461 IDE655450:IDE655461 INA655450:INA655461 IWW655450:IWW655461 JGS655450:JGS655461 JQO655450:JQO655461 KAK655450:KAK655461 KKG655450:KKG655461 KUC655450:KUC655461 LDY655450:LDY655461 LNU655450:LNU655461 LXQ655450:LXQ655461 MHM655450:MHM655461 MRI655450:MRI655461 NBE655450:NBE655461 NLA655450:NLA655461 NUW655450:NUW655461 OES655450:OES655461 OOO655450:OOO655461 OYK655450:OYK655461 PIG655450:PIG655461 PSC655450:PSC655461 QBY655450:QBY655461 QLU655450:QLU655461 QVQ655450:QVQ655461 RFM655450:RFM655461 RPI655450:RPI655461 RZE655450:RZE655461 SJA655450:SJA655461 SSW655450:SSW655461 TCS655450:TCS655461 TMO655450:TMO655461 TWK655450:TWK655461 UGG655450:UGG655461 UQC655450:UQC655461 UZY655450:UZY655461 VJU655450:VJU655461 VTQ655450:VTQ655461 WDM655450:WDM655461 WNI655450:WNI655461 WXE655450:WXE655461 AW720986:AW720997 KS720986:KS720997 UO720986:UO720997 AEK720986:AEK720997 AOG720986:AOG720997 AYC720986:AYC720997 BHY720986:BHY720997 BRU720986:BRU720997 CBQ720986:CBQ720997 CLM720986:CLM720997 CVI720986:CVI720997 DFE720986:DFE720997 DPA720986:DPA720997 DYW720986:DYW720997 EIS720986:EIS720997 ESO720986:ESO720997 FCK720986:FCK720997 FMG720986:FMG720997 FWC720986:FWC720997 GFY720986:GFY720997 GPU720986:GPU720997 GZQ720986:GZQ720997 HJM720986:HJM720997 HTI720986:HTI720997 IDE720986:IDE720997 INA720986:INA720997 IWW720986:IWW720997 JGS720986:JGS720997 JQO720986:JQO720997 KAK720986:KAK720997 KKG720986:KKG720997 KUC720986:KUC720997 LDY720986:LDY720997 LNU720986:LNU720997 LXQ720986:LXQ720997 MHM720986:MHM720997 MRI720986:MRI720997 NBE720986:NBE720997 NLA720986:NLA720997 NUW720986:NUW720997 OES720986:OES720997 OOO720986:OOO720997 OYK720986:OYK720997 PIG720986:PIG720997 PSC720986:PSC720997 QBY720986:QBY720997 QLU720986:QLU720997 QVQ720986:QVQ720997 RFM720986:RFM720997 RPI720986:RPI720997 RZE720986:RZE720997 SJA720986:SJA720997 SSW720986:SSW720997 TCS720986:TCS720997 TMO720986:TMO720997 TWK720986:TWK720997 UGG720986:UGG720997 UQC720986:UQC720997 UZY720986:UZY720997 VJU720986:VJU720997 VTQ720986:VTQ720997 WDM720986:WDM720997 WNI720986:WNI720997 WXE720986:WXE720997 AW786522:AW786533 KS786522:KS786533 UO786522:UO786533 AEK786522:AEK786533 AOG786522:AOG786533 AYC786522:AYC786533 BHY786522:BHY786533 BRU786522:BRU786533 CBQ786522:CBQ786533 CLM786522:CLM786533 CVI786522:CVI786533 DFE786522:DFE786533 DPA786522:DPA786533 DYW786522:DYW786533 EIS786522:EIS786533 ESO786522:ESO786533 FCK786522:FCK786533 FMG786522:FMG786533 FWC786522:FWC786533 GFY786522:GFY786533 GPU786522:GPU786533 GZQ786522:GZQ786533 HJM786522:HJM786533 HTI786522:HTI786533 IDE786522:IDE786533 INA786522:INA786533 IWW786522:IWW786533 JGS786522:JGS786533 JQO786522:JQO786533 KAK786522:KAK786533 KKG786522:KKG786533 KUC786522:KUC786533 LDY786522:LDY786533 LNU786522:LNU786533 LXQ786522:LXQ786533 MHM786522:MHM786533 MRI786522:MRI786533 NBE786522:NBE786533 NLA786522:NLA786533 NUW786522:NUW786533 OES786522:OES786533 OOO786522:OOO786533 OYK786522:OYK786533 PIG786522:PIG786533 PSC786522:PSC786533 QBY786522:QBY786533 QLU786522:QLU786533 QVQ786522:QVQ786533 RFM786522:RFM786533 RPI786522:RPI786533 RZE786522:RZE786533 SJA786522:SJA786533 SSW786522:SSW786533 TCS786522:TCS786533 TMO786522:TMO786533 TWK786522:TWK786533 UGG786522:UGG786533 UQC786522:UQC786533 UZY786522:UZY786533 VJU786522:VJU786533 VTQ786522:VTQ786533 WDM786522:WDM786533 WNI786522:WNI786533 WXE786522:WXE786533 AW852058:AW852069 KS852058:KS852069 UO852058:UO852069 AEK852058:AEK852069 AOG852058:AOG852069 AYC852058:AYC852069 BHY852058:BHY852069 BRU852058:BRU852069 CBQ852058:CBQ852069 CLM852058:CLM852069 CVI852058:CVI852069 DFE852058:DFE852069 DPA852058:DPA852069 DYW852058:DYW852069 EIS852058:EIS852069 ESO852058:ESO852069 FCK852058:FCK852069 FMG852058:FMG852069 FWC852058:FWC852069 GFY852058:GFY852069 GPU852058:GPU852069 GZQ852058:GZQ852069 HJM852058:HJM852069 HTI852058:HTI852069 IDE852058:IDE852069 INA852058:INA852069 IWW852058:IWW852069 JGS852058:JGS852069 JQO852058:JQO852069 KAK852058:KAK852069 KKG852058:KKG852069 KUC852058:KUC852069 LDY852058:LDY852069 LNU852058:LNU852069 LXQ852058:LXQ852069 MHM852058:MHM852069 MRI852058:MRI852069 NBE852058:NBE852069 NLA852058:NLA852069 NUW852058:NUW852069 OES852058:OES852069 OOO852058:OOO852069 OYK852058:OYK852069 PIG852058:PIG852069 PSC852058:PSC852069 QBY852058:QBY852069 QLU852058:QLU852069 QVQ852058:QVQ852069 RFM852058:RFM852069 RPI852058:RPI852069 RZE852058:RZE852069 SJA852058:SJA852069 SSW852058:SSW852069 TCS852058:TCS852069 TMO852058:TMO852069 TWK852058:TWK852069 UGG852058:UGG852069 UQC852058:UQC852069 UZY852058:UZY852069 VJU852058:VJU852069 VTQ852058:VTQ852069 WDM852058:WDM852069 WNI852058:WNI852069 WXE852058:WXE852069 AW917594:AW917605 KS917594:KS917605 UO917594:UO917605 AEK917594:AEK917605 AOG917594:AOG917605 AYC917594:AYC917605 BHY917594:BHY917605 BRU917594:BRU917605 CBQ917594:CBQ917605 CLM917594:CLM917605 CVI917594:CVI917605 DFE917594:DFE917605 DPA917594:DPA917605 DYW917594:DYW917605 EIS917594:EIS917605 ESO917594:ESO917605 FCK917594:FCK917605 FMG917594:FMG917605 FWC917594:FWC917605 GFY917594:GFY917605 GPU917594:GPU917605 GZQ917594:GZQ917605 HJM917594:HJM917605 HTI917594:HTI917605 IDE917594:IDE917605 INA917594:INA917605 IWW917594:IWW917605 JGS917594:JGS917605 JQO917594:JQO917605 KAK917594:KAK917605 KKG917594:KKG917605 KUC917594:KUC917605 LDY917594:LDY917605 LNU917594:LNU917605 LXQ917594:LXQ917605 MHM917594:MHM917605 MRI917594:MRI917605 NBE917594:NBE917605 NLA917594:NLA917605 NUW917594:NUW917605 OES917594:OES917605 OOO917594:OOO917605 OYK917594:OYK917605 PIG917594:PIG917605 PSC917594:PSC917605 QBY917594:QBY917605 QLU917594:QLU917605 QVQ917594:QVQ917605 RFM917594:RFM917605 RPI917594:RPI917605 RZE917594:RZE917605 SJA917594:SJA917605 SSW917594:SSW917605 TCS917594:TCS917605 TMO917594:TMO917605 TWK917594:TWK917605 UGG917594:UGG917605 UQC917594:UQC917605 UZY917594:UZY917605 VJU917594:VJU917605 VTQ917594:VTQ917605 WDM917594:WDM917605 WNI917594:WNI917605 WXE917594:WXE917605 AW983130:AW983141 KS983130:KS983141 UO983130:UO983141 AEK983130:AEK983141 AOG983130:AOG983141 AYC983130:AYC983141 BHY983130:BHY983141 BRU983130:BRU983141 CBQ983130:CBQ983141 CLM983130:CLM983141 CVI983130:CVI983141 DFE983130:DFE983141 DPA983130:DPA983141 DYW983130:DYW983141 EIS983130:EIS983141 ESO983130:ESO983141 FCK983130:FCK983141 FMG983130:FMG983141 FWC983130:FWC983141 GFY983130:GFY983141 GPU983130:GPU983141 GZQ983130:GZQ983141 HJM983130:HJM983141 HTI983130:HTI983141 IDE983130:IDE983141 INA983130:INA983141 IWW983130:IWW983141 JGS983130:JGS983141 JQO983130:JQO983141 KAK983130:KAK983141 KKG983130:KKG983141 KUC983130:KUC983141 LDY983130:LDY983141 LNU983130:LNU983141 LXQ983130:LXQ983141 MHM983130:MHM983141 MRI983130:MRI983141 NBE983130:NBE983141 NLA983130:NLA983141 NUW983130:NUW983141 OES983130:OES983141 OOO983130:OOO983141 OYK983130:OYK983141 PIG983130:PIG983141 PSC983130:PSC983141 QBY983130:QBY983141 QLU983130:QLU983141 QVQ983130:QVQ983141 RFM983130:RFM983141 RPI983130:RPI983141 RZE983130:RZE983141 SJA983130:SJA983141 SSW983130:SSW983141 TCS983130:TCS983141 TMO983130:TMO983141 TWK983130:TWK983141 UGG983130:UGG983141 UQC983130:UQC983141 UZY983130:UZY983141 VJU983130:VJU983141 VTQ983130:VTQ983141 WDM983130:WDM983141 WNI983130:WNI983141 WXE983130:WXE983141 KS101:KT101 UO101:UP101 AEK101:AEL101 AOG101:AOH101 AYC101:AYD101 BHY101:BHZ101 BRU101:BRV101 CBQ101:CBR101 CLM101:CLN101 CVI101:CVJ101 DFE101:DFF101 DPA101:DPB101 DYW101:DYX101 EIS101:EIT101 ESO101:ESP101 FCK101:FCL101 FMG101:FMH101 FWC101:FWD101 GFY101:GFZ101 GPU101:GPV101 GZQ101:GZR101 HJM101:HJN101 HTI101:HTJ101 IDE101:IDF101 INA101:INB101 IWW101:IWX101 JGS101:JGT101 JQO101:JQP101 KAK101:KAL101 KKG101:KKH101 KUC101:KUD101 LDY101:LDZ101 LNU101:LNV101 LXQ101:LXR101 MHM101:MHN101 MRI101:MRJ101 NBE101:NBF101 NLA101:NLB101 NUW101:NUX101 OES101:OET101 OOO101:OOP101 OYK101:OYL101 PIG101:PIH101 PSC101:PSD101 QBY101:QBZ101 QLU101:QLV101 QVQ101:QVR101 RFM101:RFN101 RPI101:RPJ101 RZE101:RZF101 SJA101:SJB101 SSW101:SSX101 TCS101:TCT101 TMO101:TMP101 TWK101:TWL101 UGG101:UGH101 UQC101:UQD101 UZY101:UZZ101 VJU101:VJV101 VTQ101:VTR101 WDM101:WDN101 WNI101:WNJ101 WXE101:WXF101 WXF983123:WXF983141 AX65619:AX65637 KT65619:KT65637 UP65619:UP65637 AEL65619:AEL65637 AOH65619:AOH65637 AYD65619:AYD65637 BHZ65619:BHZ65637 BRV65619:BRV65637 CBR65619:CBR65637 CLN65619:CLN65637 CVJ65619:CVJ65637 DFF65619:DFF65637 DPB65619:DPB65637 DYX65619:DYX65637 EIT65619:EIT65637 ESP65619:ESP65637 FCL65619:FCL65637 FMH65619:FMH65637 FWD65619:FWD65637 GFZ65619:GFZ65637 GPV65619:GPV65637 GZR65619:GZR65637 HJN65619:HJN65637 HTJ65619:HTJ65637 IDF65619:IDF65637 INB65619:INB65637 IWX65619:IWX65637 JGT65619:JGT65637 JQP65619:JQP65637 KAL65619:KAL65637 KKH65619:KKH65637 KUD65619:KUD65637 LDZ65619:LDZ65637 LNV65619:LNV65637 LXR65619:LXR65637 MHN65619:MHN65637 MRJ65619:MRJ65637 NBF65619:NBF65637 NLB65619:NLB65637 NUX65619:NUX65637 OET65619:OET65637 OOP65619:OOP65637 OYL65619:OYL65637 PIH65619:PIH65637 PSD65619:PSD65637 QBZ65619:QBZ65637 QLV65619:QLV65637 QVR65619:QVR65637 RFN65619:RFN65637 RPJ65619:RPJ65637 RZF65619:RZF65637 SJB65619:SJB65637 SSX65619:SSX65637 TCT65619:TCT65637 TMP65619:TMP65637 TWL65619:TWL65637 UGH65619:UGH65637 UQD65619:UQD65637 UZZ65619:UZZ65637 VJV65619:VJV65637 VTR65619:VTR65637 WDN65619:WDN65637 WNJ65619:WNJ65637 WXF65619:WXF65637 AX131155:AX131173 KT131155:KT131173 UP131155:UP131173 AEL131155:AEL131173 AOH131155:AOH131173 AYD131155:AYD131173 BHZ131155:BHZ131173 BRV131155:BRV131173 CBR131155:CBR131173 CLN131155:CLN131173 CVJ131155:CVJ131173 DFF131155:DFF131173 DPB131155:DPB131173 DYX131155:DYX131173 EIT131155:EIT131173 ESP131155:ESP131173 FCL131155:FCL131173 FMH131155:FMH131173 FWD131155:FWD131173 GFZ131155:GFZ131173 GPV131155:GPV131173 GZR131155:GZR131173 HJN131155:HJN131173 HTJ131155:HTJ131173 IDF131155:IDF131173 INB131155:INB131173 IWX131155:IWX131173 JGT131155:JGT131173 JQP131155:JQP131173 KAL131155:KAL131173 KKH131155:KKH131173 KUD131155:KUD131173 LDZ131155:LDZ131173 LNV131155:LNV131173 LXR131155:LXR131173 MHN131155:MHN131173 MRJ131155:MRJ131173 NBF131155:NBF131173 NLB131155:NLB131173 NUX131155:NUX131173 OET131155:OET131173 OOP131155:OOP131173 OYL131155:OYL131173 PIH131155:PIH131173 PSD131155:PSD131173 QBZ131155:QBZ131173 QLV131155:QLV131173 QVR131155:QVR131173 RFN131155:RFN131173 RPJ131155:RPJ131173 RZF131155:RZF131173 SJB131155:SJB131173 SSX131155:SSX131173 TCT131155:TCT131173 TMP131155:TMP131173 TWL131155:TWL131173 UGH131155:UGH131173 UQD131155:UQD131173 UZZ131155:UZZ131173 VJV131155:VJV131173 VTR131155:VTR131173 WDN131155:WDN131173 WNJ131155:WNJ131173 WXF131155:WXF131173 AX196691:AX196709 KT196691:KT196709 UP196691:UP196709 AEL196691:AEL196709 AOH196691:AOH196709 AYD196691:AYD196709 BHZ196691:BHZ196709 BRV196691:BRV196709 CBR196691:CBR196709 CLN196691:CLN196709 CVJ196691:CVJ196709 DFF196691:DFF196709 DPB196691:DPB196709 DYX196691:DYX196709 EIT196691:EIT196709 ESP196691:ESP196709 FCL196691:FCL196709 FMH196691:FMH196709 FWD196691:FWD196709 GFZ196691:GFZ196709 GPV196691:GPV196709 GZR196691:GZR196709 HJN196691:HJN196709 HTJ196691:HTJ196709 IDF196691:IDF196709 INB196691:INB196709 IWX196691:IWX196709 JGT196691:JGT196709 JQP196691:JQP196709 KAL196691:KAL196709 KKH196691:KKH196709 KUD196691:KUD196709 LDZ196691:LDZ196709 LNV196691:LNV196709 LXR196691:LXR196709 MHN196691:MHN196709 MRJ196691:MRJ196709 NBF196691:NBF196709 NLB196691:NLB196709 NUX196691:NUX196709 OET196691:OET196709 OOP196691:OOP196709 OYL196691:OYL196709 PIH196691:PIH196709 PSD196691:PSD196709 QBZ196691:QBZ196709 QLV196691:QLV196709 QVR196691:QVR196709 RFN196691:RFN196709 RPJ196691:RPJ196709 RZF196691:RZF196709 SJB196691:SJB196709 SSX196691:SSX196709 TCT196691:TCT196709 TMP196691:TMP196709 TWL196691:TWL196709 UGH196691:UGH196709 UQD196691:UQD196709 UZZ196691:UZZ196709 VJV196691:VJV196709 VTR196691:VTR196709 WDN196691:WDN196709 WNJ196691:WNJ196709 WXF196691:WXF196709 AX262227:AX262245 KT262227:KT262245 UP262227:UP262245 AEL262227:AEL262245 AOH262227:AOH262245 AYD262227:AYD262245 BHZ262227:BHZ262245 BRV262227:BRV262245 CBR262227:CBR262245 CLN262227:CLN262245 CVJ262227:CVJ262245 DFF262227:DFF262245 DPB262227:DPB262245 DYX262227:DYX262245 EIT262227:EIT262245 ESP262227:ESP262245 FCL262227:FCL262245 FMH262227:FMH262245 FWD262227:FWD262245 GFZ262227:GFZ262245 GPV262227:GPV262245 GZR262227:GZR262245 HJN262227:HJN262245 HTJ262227:HTJ262245 IDF262227:IDF262245 INB262227:INB262245 IWX262227:IWX262245 JGT262227:JGT262245 JQP262227:JQP262245 KAL262227:KAL262245 KKH262227:KKH262245 KUD262227:KUD262245 LDZ262227:LDZ262245 LNV262227:LNV262245 LXR262227:LXR262245 MHN262227:MHN262245 MRJ262227:MRJ262245 NBF262227:NBF262245 NLB262227:NLB262245 NUX262227:NUX262245 OET262227:OET262245 OOP262227:OOP262245 OYL262227:OYL262245 PIH262227:PIH262245 PSD262227:PSD262245 QBZ262227:QBZ262245 QLV262227:QLV262245 QVR262227:QVR262245 RFN262227:RFN262245 RPJ262227:RPJ262245 RZF262227:RZF262245 SJB262227:SJB262245 SSX262227:SSX262245 TCT262227:TCT262245 TMP262227:TMP262245 TWL262227:TWL262245 UGH262227:UGH262245 UQD262227:UQD262245 UZZ262227:UZZ262245 VJV262227:VJV262245 VTR262227:VTR262245 WDN262227:WDN262245 WNJ262227:WNJ262245 WXF262227:WXF262245 AX327763:AX327781 KT327763:KT327781 UP327763:UP327781 AEL327763:AEL327781 AOH327763:AOH327781 AYD327763:AYD327781 BHZ327763:BHZ327781 BRV327763:BRV327781 CBR327763:CBR327781 CLN327763:CLN327781 CVJ327763:CVJ327781 DFF327763:DFF327781 DPB327763:DPB327781 DYX327763:DYX327781 EIT327763:EIT327781 ESP327763:ESP327781 FCL327763:FCL327781 FMH327763:FMH327781 FWD327763:FWD327781 GFZ327763:GFZ327781 GPV327763:GPV327781 GZR327763:GZR327781 HJN327763:HJN327781 HTJ327763:HTJ327781 IDF327763:IDF327781 INB327763:INB327781 IWX327763:IWX327781 JGT327763:JGT327781 JQP327763:JQP327781 KAL327763:KAL327781 KKH327763:KKH327781 KUD327763:KUD327781 LDZ327763:LDZ327781 LNV327763:LNV327781 LXR327763:LXR327781 MHN327763:MHN327781 MRJ327763:MRJ327781 NBF327763:NBF327781 NLB327763:NLB327781 NUX327763:NUX327781 OET327763:OET327781 OOP327763:OOP327781 OYL327763:OYL327781 PIH327763:PIH327781 PSD327763:PSD327781 QBZ327763:QBZ327781 QLV327763:QLV327781 QVR327763:QVR327781 RFN327763:RFN327781 RPJ327763:RPJ327781 RZF327763:RZF327781 SJB327763:SJB327781 SSX327763:SSX327781 TCT327763:TCT327781 TMP327763:TMP327781 TWL327763:TWL327781 UGH327763:UGH327781 UQD327763:UQD327781 UZZ327763:UZZ327781 VJV327763:VJV327781 VTR327763:VTR327781 WDN327763:WDN327781 WNJ327763:WNJ327781 WXF327763:WXF327781 AX393299:AX393317 KT393299:KT393317 UP393299:UP393317 AEL393299:AEL393317 AOH393299:AOH393317 AYD393299:AYD393317 BHZ393299:BHZ393317 BRV393299:BRV393317 CBR393299:CBR393317 CLN393299:CLN393317 CVJ393299:CVJ393317 DFF393299:DFF393317 DPB393299:DPB393317 DYX393299:DYX393317 EIT393299:EIT393317 ESP393299:ESP393317 FCL393299:FCL393317 FMH393299:FMH393317 FWD393299:FWD393317 GFZ393299:GFZ393317 GPV393299:GPV393317 GZR393299:GZR393317 HJN393299:HJN393317 HTJ393299:HTJ393317 IDF393299:IDF393317 INB393299:INB393317 IWX393299:IWX393317 JGT393299:JGT393317 JQP393299:JQP393317 KAL393299:KAL393317 KKH393299:KKH393317 KUD393299:KUD393317 LDZ393299:LDZ393317 LNV393299:LNV393317 LXR393299:LXR393317 MHN393299:MHN393317 MRJ393299:MRJ393317 NBF393299:NBF393317 NLB393299:NLB393317 NUX393299:NUX393317 OET393299:OET393317 OOP393299:OOP393317 OYL393299:OYL393317 PIH393299:PIH393317 PSD393299:PSD393317 QBZ393299:QBZ393317 QLV393299:QLV393317 QVR393299:QVR393317 RFN393299:RFN393317 RPJ393299:RPJ393317 RZF393299:RZF393317 SJB393299:SJB393317 SSX393299:SSX393317 TCT393299:TCT393317 TMP393299:TMP393317 TWL393299:TWL393317 UGH393299:UGH393317 UQD393299:UQD393317 UZZ393299:UZZ393317 VJV393299:VJV393317 VTR393299:VTR393317 WDN393299:WDN393317 WNJ393299:WNJ393317 WXF393299:WXF393317 AX458835:AX458853 KT458835:KT458853 UP458835:UP458853 AEL458835:AEL458853 AOH458835:AOH458853 AYD458835:AYD458853 BHZ458835:BHZ458853 BRV458835:BRV458853 CBR458835:CBR458853 CLN458835:CLN458853 CVJ458835:CVJ458853 DFF458835:DFF458853 DPB458835:DPB458853 DYX458835:DYX458853 EIT458835:EIT458853 ESP458835:ESP458853 FCL458835:FCL458853 FMH458835:FMH458853 FWD458835:FWD458853 GFZ458835:GFZ458853 GPV458835:GPV458853 GZR458835:GZR458853 HJN458835:HJN458853 HTJ458835:HTJ458853 IDF458835:IDF458853 INB458835:INB458853 IWX458835:IWX458853 JGT458835:JGT458853 JQP458835:JQP458853 KAL458835:KAL458853 KKH458835:KKH458853 KUD458835:KUD458853 LDZ458835:LDZ458853 LNV458835:LNV458853 LXR458835:LXR458853 MHN458835:MHN458853 MRJ458835:MRJ458853 NBF458835:NBF458853 NLB458835:NLB458853 NUX458835:NUX458853 OET458835:OET458853 OOP458835:OOP458853 OYL458835:OYL458853 PIH458835:PIH458853 PSD458835:PSD458853 QBZ458835:QBZ458853 QLV458835:QLV458853 QVR458835:QVR458853 RFN458835:RFN458853 RPJ458835:RPJ458853 RZF458835:RZF458853 SJB458835:SJB458853 SSX458835:SSX458853 TCT458835:TCT458853 TMP458835:TMP458853 TWL458835:TWL458853 UGH458835:UGH458853 UQD458835:UQD458853 UZZ458835:UZZ458853 VJV458835:VJV458853 VTR458835:VTR458853 WDN458835:WDN458853 WNJ458835:WNJ458853 WXF458835:WXF458853 AX524371:AX524389 KT524371:KT524389 UP524371:UP524389 AEL524371:AEL524389 AOH524371:AOH524389 AYD524371:AYD524389 BHZ524371:BHZ524389 BRV524371:BRV524389 CBR524371:CBR524389 CLN524371:CLN524389 CVJ524371:CVJ524389 DFF524371:DFF524389 DPB524371:DPB524389 DYX524371:DYX524389 EIT524371:EIT524389 ESP524371:ESP524389 FCL524371:FCL524389 FMH524371:FMH524389 FWD524371:FWD524389 GFZ524371:GFZ524389 GPV524371:GPV524389 GZR524371:GZR524389 HJN524371:HJN524389 HTJ524371:HTJ524389 IDF524371:IDF524389 INB524371:INB524389 IWX524371:IWX524389 JGT524371:JGT524389 JQP524371:JQP524389 KAL524371:KAL524389 KKH524371:KKH524389 KUD524371:KUD524389 LDZ524371:LDZ524389 LNV524371:LNV524389 LXR524371:LXR524389 MHN524371:MHN524389 MRJ524371:MRJ524389 NBF524371:NBF524389 NLB524371:NLB524389 NUX524371:NUX524389 OET524371:OET524389 OOP524371:OOP524389 OYL524371:OYL524389 PIH524371:PIH524389 PSD524371:PSD524389 QBZ524371:QBZ524389 QLV524371:QLV524389 QVR524371:QVR524389 RFN524371:RFN524389 RPJ524371:RPJ524389 RZF524371:RZF524389 SJB524371:SJB524389 SSX524371:SSX524389 TCT524371:TCT524389 TMP524371:TMP524389 TWL524371:TWL524389 UGH524371:UGH524389 UQD524371:UQD524389 UZZ524371:UZZ524389 VJV524371:VJV524389 VTR524371:VTR524389 WDN524371:WDN524389 WNJ524371:WNJ524389 WXF524371:WXF524389 AX589907:AX589925 KT589907:KT589925 UP589907:UP589925 AEL589907:AEL589925 AOH589907:AOH589925 AYD589907:AYD589925 BHZ589907:BHZ589925 BRV589907:BRV589925 CBR589907:CBR589925 CLN589907:CLN589925 CVJ589907:CVJ589925 DFF589907:DFF589925 DPB589907:DPB589925 DYX589907:DYX589925 EIT589907:EIT589925 ESP589907:ESP589925 FCL589907:FCL589925 FMH589907:FMH589925 FWD589907:FWD589925 GFZ589907:GFZ589925 GPV589907:GPV589925 GZR589907:GZR589925 HJN589907:HJN589925 HTJ589907:HTJ589925 IDF589907:IDF589925 INB589907:INB589925 IWX589907:IWX589925 JGT589907:JGT589925 JQP589907:JQP589925 KAL589907:KAL589925 KKH589907:KKH589925 KUD589907:KUD589925 LDZ589907:LDZ589925 LNV589907:LNV589925 LXR589907:LXR589925 MHN589907:MHN589925 MRJ589907:MRJ589925 NBF589907:NBF589925 NLB589907:NLB589925 NUX589907:NUX589925 OET589907:OET589925 OOP589907:OOP589925 OYL589907:OYL589925 PIH589907:PIH589925 PSD589907:PSD589925 QBZ589907:QBZ589925 QLV589907:QLV589925 QVR589907:QVR589925 RFN589907:RFN589925 RPJ589907:RPJ589925 RZF589907:RZF589925 SJB589907:SJB589925 SSX589907:SSX589925 TCT589907:TCT589925 TMP589907:TMP589925 TWL589907:TWL589925 UGH589907:UGH589925 UQD589907:UQD589925 UZZ589907:UZZ589925 VJV589907:VJV589925 VTR589907:VTR589925 WDN589907:WDN589925 WNJ589907:WNJ589925 WXF589907:WXF589925 AX655443:AX655461 KT655443:KT655461 UP655443:UP655461 AEL655443:AEL655461 AOH655443:AOH655461 AYD655443:AYD655461 BHZ655443:BHZ655461 BRV655443:BRV655461 CBR655443:CBR655461 CLN655443:CLN655461 CVJ655443:CVJ655461 DFF655443:DFF655461 DPB655443:DPB655461 DYX655443:DYX655461 EIT655443:EIT655461 ESP655443:ESP655461 FCL655443:FCL655461 FMH655443:FMH655461 FWD655443:FWD655461 GFZ655443:GFZ655461 GPV655443:GPV655461 GZR655443:GZR655461 HJN655443:HJN655461 HTJ655443:HTJ655461 IDF655443:IDF655461 INB655443:INB655461 IWX655443:IWX655461 JGT655443:JGT655461 JQP655443:JQP655461 KAL655443:KAL655461 KKH655443:KKH655461 KUD655443:KUD655461 LDZ655443:LDZ655461 LNV655443:LNV655461 LXR655443:LXR655461 MHN655443:MHN655461 MRJ655443:MRJ655461 NBF655443:NBF655461 NLB655443:NLB655461 NUX655443:NUX655461 OET655443:OET655461 OOP655443:OOP655461 OYL655443:OYL655461 PIH655443:PIH655461 PSD655443:PSD655461 QBZ655443:QBZ655461 QLV655443:QLV655461 QVR655443:QVR655461 RFN655443:RFN655461 RPJ655443:RPJ655461 RZF655443:RZF655461 SJB655443:SJB655461 SSX655443:SSX655461 TCT655443:TCT655461 TMP655443:TMP655461 TWL655443:TWL655461 UGH655443:UGH655461 UQD655443:UQD655461 UZZ655443:UZZ655461 VJV655443:VJV655461 VTR655443:VTR655461 WDN655443:WDN655461 WNJ655443:WNJ655461 WXF655443:WXF655461 AX720979:AX720997 KT720979:KT720997 UP720979:UP720997 AEL720979:AEL720997 AOH720979:AOH720997 AYD720979:AYD720997 BHZ720979:BHZ720997 BRV720979:BRV720997 CBR720979:CBR720997 CLN720979:CLN720997 CVJ720979:CVJ720997 DFF720979:DFF720997 DPB720979:DPB720997 DYX720979:DYX720997 EIT720979:EIT720997 ESP720979:ESP720997 FCL720979:FCL720997 FMH720979:FMH720997 FWD720979:FWD720997 GFZ720979:GFZ720997 GPV720979:GPV720997 GZR720979:GZR720997 HJN720979:HJN720997 HTJ720979:HTJ720997 IDF720979:IDF720997 INB720979:INB720997 IWX720979:IWX720997 JGT720979:JGT720997 JQP720979:JQP720997 KAL720979:KAL720997 KKH720979:KKH720997 KUD720979:KUD720997 LDZ720979:LDZ720997 LNV720979:LNV720997 LXR720979:LXR720997 MHN720979:MHN720997 MRJ720979:MRJ720997 NBF720979:NBF720997 NLB720979:NLB720997 NUX720979:NUX720997 OET720979:OET720997 OOP720979:OOP720997 OYL720979:OYL720997 PIH720979:PIH720997 PSD720979:PSD720997 QBZ720979:QBZ720997 QLV720979:QLV720997 QVR720979:QVR720997 RFN720979:RFN720997 RPJ720979:RPJ720997 RZF720979:RZF720997 SJB720979:SJB720997 SSX720979:SSX720997 TCT720979:TCT720997 TMP720979:TMP720997 TWL720979:TWL720997 UGH720979:UGH720997 UQD720979:UQD720997 UZZ720979:UZZ720997 VJV720979:VJV720997 VTR720979:VTR720997 WDN720979:WDN720997 WNJ720979:WNJ720997 WXF720979:WXF720997 AX786515:AX786533 KT786515:KT786533 UP786515:UP786533 AEL786515:AEL786533 AOH786515:AOH786533 AYD786515:AYD786533 BHZ786515:BHZ786533 BRV786515:BRV786533 CBR786515:CBR786533 CLN786515:CLN786533 CVJ786515:CVJ786533 DFF786515:DFF786533 DPB786515:DPB786533 DYX786515:DYX786533 EIT786515:EIT786533 ESP786515:ESP786533 FCL786515:FCL786533 FMH786515:FMH786533 FWD786515:FWD786533 GFZ786515:GFZ786533 GPV786515:GPV786533 GZR786515:GZR786533 HJN786515:HJN786533 HTJ786515:HTJ786533 IDF786515:IDF786533 INB786515:INB786533 IWX786515:IWX786533 JGT786515:JGT786533 JQP786515:JQP786533 KAL786515:KAL786533 KKH786515:KKH786533 KUD786515:KUD786533 LDZ786515:LDZ786533 LNV786515:LNV786533 LXR786515:LXR786533 MHN786515:MHN786533 MRJ786515:MRJ786533 NBF786515:NBF786533 NLB786515:NLB786533 NUX786515:NUX786533 OET786515:OET786533 OOP786515:OOP786533 OYL786515:OYL786533 PIH786515:PIH786533 PSD786515:PSD786533 QBZ786515:QBZ786533 QLV786515:QLV786533 QVR786515:QVR786533 RFN786515:RFN786533 RPJ786515:RPJ786533 RZF786515:RZF786533 SJB786515:SJB786533 SSX786515:SSX786533 TCT786515:TCT786533 TMP786515:TMP786533 TWL786515:TWL786533 UGH786515:UGH786533 UQD786515:UQD786533 UZZ786515:UZZ786533 VJV786515:VJV786533 VTR786515:VTR786533 WDN786515:WDN786533 WNJ786515:WNJ786533 WXF786515:WXF786533 AX852051:AX852069 KT852051:KT852069 UP852051:UP852069 AEL852051:AEL852069 AOH852051:AOH852069 AYD852051:AYD852069 BHZ852051:BHZ852069 BRV852051:BRV852069 CBR852051:CBR852069 CLN852051:CLN852069 CVJ852051:CVJ852069 DFF852051:DFF852069 DPB852051:DPB852069 DYX852051:DYX852069 EIT852051:EIT852069 ESP852051:ESP852069 FCL852051:FCL852069 FMH852051:FMH852069 FWD852051:FWD852069 GFZ852051:GFZ852069 GPV852051:GPV852069 GZR852051:GZR852069 HJN852051:HJN852069 HTJ852051:HTJ852069 IDF852051:IDF852069 INB852051:INB852069 IWX852051:IWX852069 JGT852051:JGT852069 JQP852051:JQP852069 KAL852051:KAL852069 KKH852051:KKH852069 KUD852051:KUD852069 LDZ852051:LDZ852069 LNV852051:LNV852069 LXR852051:LXR852069 MHN852051:MHN852069 MRJ852051:MRJ852069 NBF852051:NBF852069 NLB852051:NLB852069 NUX852051:NUX852069 OET852051:OET852069 OOP852051:OOP852069 OYL852051:OYL852069 PIH852051:PIH852069 PSD852051:PSD852069 QBZ852051:QBZ852069 QLV852051:QLV852069 QVR852051:QVR852069 RFN852051:RFN852069 RPJ852051:RPJ852069 RZF852051:RZF852069 SJB852051:SJB852069 SSX852051:SSX852069 TCT852051:TCT852069 TMP852051:TMP852069 TWL852051:TWL852069 UGH852051:UGH852069 UQD852051:UQD852069 UZZ852051:UZZ852069 VJV852051:VJV852069 VTR852051:VTR852069 WDN852051:WDN852069 WNJ852051:WNJ852069 WXF852051:WXF852069 AX917587:AX917605 KT917587:KT917605 UP917587:UP917605 AEL917587:AEL917605 AOH917587:AOH917605 AYD917587:AYD917605 BHZ917587:BHZ917605 BRV917587:BRV917605 CBR917587:CBR917605 CLN917587:CLN917605 CVJ917587:CVJ917605 DFF917587:DFF917605 DPB917587:DPB917605 DYX917587:DYX917605 EIT917587:EIT917605 ESP917587:ESP917605 FCL917587:FCL917605 FMH917587:FMH917605 FWD917587:FWD917605 GFZ917587:GFZ917605 GPV917587:GPV917605 GZR917587:GZR917605 HJN917587:HJN917605 HTJ917587:HTJ917605 IDF917587:IDF917605 INB917587:INB917605 IWX917587:IWX917605 JGT917587:JGT917605 JQP917587:JQP917605 KAL917587:KAL917605 KKH917587:KKH917605 KUD917587:KUD917605 LDZ917587:LDZ917605 LNV917587:LNV917605 LXR917587:LXR917605 MHN917587:MHN917605 MRJ917587:MRJ917605 NBF917587:NBF917605 NLB917587:NLB917605 NUX917587:NUX917605 OET917587:OET917605 OOP917587:OOP917605 OYL917587:OYL917605 PIH917587:PIH917605 PSD917587:PSD917605 QBZ917587:QBZ917605 QLV917587:QLV917605 QVR917587:QVR917605 RFN917587:RFN917605 RPJ917587:RPJ917605 RZF917587:RZF917605 SJB917587:SJB917605 SSX917587:SSX917605 TCT917587:TCT917605 TMP917587:TMP917605 TWL917587:TWL917605 UGH917587:UGH917605 UQD917587:UQD917605 UZZ917587:UZZ917605 VJV917587:VJV917605 VTR917587:VTR917605 WDN917587:WDN917605 WNJ917587:WNJ917605 WXF917587:WXF917605 AX983123:AX983141 KT983123:KT983141 UP983123:UP983141 AEL983123:AEL983141 AOH983123:AOH983141 AYD983123:AYD983141 BHZ983123:BHZ983141 BRV983123:BRV983141 CBR983123:CBR983141 CLN983123:CLN983141 CVJ983123:CVJ983141 DFF983123:DFF983141 DPB983123:DPB983141 DYX983123:DYX983141 EIT983123:EIT983141 ESP983123:ESP983141 FCL983123:FCL983141 FMH983123:FMH983141 FWD983123:FWD983141 GFZ983123:GFZ983141 GPV983123:GPV983141 GZR983123:GZR983141 HJN983123:HJN983141 HTJ983123:HTJ983141 IDF983123:IDF983141 INB983123:INB983141 IWX983123:IWX983141 JGT983123:JGT983141 JQP983123:JQP983141 KAL983123:KAL983141 KKH983123:KKH983141 KUD983123:KUD983141 LDZ983123:LDZ983141 LNV983123:LNV983141 LXR983123:LXR983141 MHN983123:MHN983141 MRJ983123:MRJ983141 NBF983123:NBF983141 NLB983123:NLB983141 NUX983123:NUX983141 OET983123:OET983141 OOP983123:OOP983141 OYL983123:OYL983141 PIH983123:PIH983141 PSD983123:PSD983141 QBZ983123:QBZ983141 QLV983123:QLV983141 QVR983123:QVR983141 RFN983123:RFN983141 RPJ983123:RPJ983141 RZF983123:RZF983141 SJB983123:SJB983141 SSX983123:SSX983141 TCT983123:TCT983141 TMP983123:TMP983141 TWL983123:TWL983141 UGH983123:UGH983141 UQD983123:UQD983141 UZZ983123:UZZ983141 VJV983123:VJV983141 VTR983123:VTR983141 WDN983123:WDN983141 WNJ983123:WNJ983141 AX99 AX6:AX19 AW101:AX101 KS96:KT98 WXE96:WXF98 WNI96:WNJ98 WDM96:WDN98 VTQ96:VTR98 VJU96:VJV98 UZY96:UZZ98 UQC96:UQD98 UGG96:UGH98 TWK96:TWL98 TMO96:TMP98 TCS96:TCT98 SSW96:SSX98 SJA96:SJB98 RZE96:RZF98 RPI96:RPJ98 RFM96:RFN98 QVQ96:QVR98 QLU96:QLV98 QBY96:QBZ98 PSC96:PSD98 PIG96:PIH98 OYK96:OYL98 OOO96:OOP98 OES96:OET98 NUW96:NUX98 NLA96:NLB98 NBE96:NBF98 MRI96:MRJ98 MHM96:MHN98 LXQ96:LXR98 LNU96:LNV98 LDY96:LDZ98 KUC96:KUD98 KKG96:KKH98 KAK96:KAL98 JQO96:JQP98 JGS96:JGT98 IWW96:IWX98 INA96:INB98 IDE96:IDF98 HTI96:HTJ98 HJM96:HJN98 GZQ96:GZR98 GPU96:GPV98 GFY96:GFZ98 FWC96:FWD98 FMG96:FMH98 FCK96:FCL98 ESO96:ESP98 EIS96:EIT98 DYW96:DYX98 DPA96:DPB98 DFE96:DFF98 CVI96:CVJ98 CLM96:CLN98 CBQ96:CBR98 BRU96:BRV98 BHY96:BHZ98 AYC96:AYD98 AOG96:AOH98 AEK96:AEL98 UO96:UP98 AW6:AW9 AX22:AX24 AW20:AX21 AW25:AX25 AX30:AX31 AW27:AX29 AX26 KS27:KT88 UO27:UP88 AEK27:AEL88 AOG27:AOH88 AYC27:AYD88 BHY27:BHZ88 BRU27:BRV88 CBQ27:CBR88 CLM27:CLN88 CVI27:CVJ88 DFE27:DFF88 DPA27:DPB88 DYW27:DYX88 EIS27:EIT88 ESO27:ESP88 FCK27:FCL88 FMG27:FMH88 FWC27:FWD88 GFY27:GFZ88 GPU27:GPV88 GZQ27:GZR88 HJM27:HJN88 HTI27:HTJ88 IDE27:IDF88 INA27:INB88 IWW27:IWX88 JGS27:JGT88 JQO27:JQP88 KAK27:KAL88 KKG27:KKH88 KUC27:KUD88 LDY27:LDZ88 LNU27:LNV88 LXQ27:LXR88 MHM27:MHN88 MRI27:MRJ88 NBE27:NBF88 NLA27:NLB88 NUW27:NUX88 OES27:OET88 OOO27:OOP88 OYK27:OYL88 PIG27:PIH88 PSC27:PSD88 QBY27:QBZ88 QLU27:QLV88 QVQ27:QVR88 RFM27:RFN88 RPI27:RPJ88 RZE27:RZF88 SJA27:SJB88 SSW27:SSX88 TCS27:TCT88 TMO27:TMP88 TWK27:TWL88 UGG27:UGH88 UQC27:UQD88 UZY27:UZZ88 VJU27:VJV88 VTQ27:VTR88 WDM27:WDN88 WNI27:WNJ88 WXE27:WXF88 WXE13:WXE26 WNI13:WNI26 WDM13:WDM26 VTQ13:VTQ26 VJU13:VJU26 UZY13:UZY26 UQC13:UQC26 UGG13:UGG26 TWK13:TWK26 TMO13:TMO26 TCS13:TCS26 SSW13:SSW26 SJA13:SJA26 RZE13:RZE26 RPI13:RPI26 RFM13:RFM26 QVQ13:QVQ26 QLU13:QLU26 QBY13:QBY26 PSC13:PSC26 PIG13:PIG26 OYK13:OYK26 OOO13:OOO26 OES13:OES26 NUW13:NUW26 NLA13:NLA26 NBE13:NBE26 MRI13:MRI26 MHM13:MHM26 LXQ13:LXQ26 LNU13:LNU26 LDY13:LDY26 KUC13:KUC26 KKG13:KKG26 KAK13:KAK26 JQO13:JQO26 JGS13:JGS26 IWW13:IWW26 INA13:INA26 IDE13:IDE26 HTI13:HTI26 HJM13:HJM26 GZQ13:GZQ26 GPU13:GPU26 GFY13:GFY26 FWC13:FWC26 FMG13:FMG26 FCK13:FCK26 ESO13:ESO26 EIS13:EIS26 DYW13:DYW26 DPA13:DPA26 DFE13:DFE26 CVI13:CVI26 CLM13:CLM26 CBQ13:CBQ26 BRU13:BRU26 BHY13:BHY26 AYC13:AYC26 AOG13:AOG26 AEK13:AEK26 UO13:UO26 KS13:KS26 KT6:KT26 UP6:UP26 AEL6:AEL26 AOH6:AOH26 AYD6:AYD26 BHZ6:BHZ26 BRV6:BRV26 CBR6:CBR26 CLN6:CLN26 CVJ6:CVJ26 DFF6:DFF26 DPB6:DPB26 DYX6:DYX26 EIT6:EIT26 ESP6:ESP26 FCL6:FCL26 FMH6:FMH26 FWD6:FWD26 GFZ6:GFZ26 GPV6:GPV26 GZR6:GZR26 HJN6:HJN26 HTJ6:HTJ26 IDF6:IDF26 INB6:INB26 IWX6:IWX26 JGT6:JGT26 JQP6:JQP26 KAL6:KAL26 KKH6:KKH26 KUD6:KUD26 LDZ6:LDZ26 LNV6:LNV26 LXR6:LXR26 MHN6:MHN26 MRJ6:MRJ26 NBF6:NBF26 NLB6:NLB26 NUX6:NUX26 OET6:OET26 OOP6:OOP26 OYL6:OYL26 PIH6:PIH26 PSD6:PSD26 QBZ6:QBZ26 QLV6:QLV26 QVR6:QVR26 RFN6:RFN26 RPJ6:RPJ26 RZF6:RZF26 SJB6:SJB26 SSX6:SSX26 TCT6:TCT26 TMP6:TMP26 TWL6:TWL26 UGH6:UGH26 UQD6:UQD26 UZZ6:UZZ26 VJV6:VJV26 VTR6:VTR26 WDN6:WDN26 WNJ6:WNJ26 WXF6:WXF26 AW32:AX98">
      <formula1>$AW$6:$AW$7</formula1>
    </dataValidation>
    <dataValidation type="list" allowBlank="1" showInputMessage="1" showErrorMessage="1" sqref="AU103:AU65613 KQ103:KQ65613 UM103:UM65613 AEI103:AEI65613 AOE103:AOE65613 AYA103:AYA65613 BHW103:BHW65613 BRS103:BRS65613 CBO103:CBO65613 CLK103:CLK65613 CVG103:CVG65613 DFC103:DFC65613 DOY103:DOY65613 DYU103:DYU65613 EIQ103:EIQ65613 ESM103:ESM65613 FCI103:FCI65613 FME103:FME65613 FWA103:FWA65613 GFW103:GFW65613 GPS103:GPS65613 GZO103:GZO65613 HJK103:HJK65613 HTG103:HTG65613 IDC103:IDC65613 IMY103:IMY65613 IWU103:IWU65613 JGQ103:JGQ65613 JQM103:JQM65613 KAI103:KAI65613 KKE103:KKE65613 KUA103:KUA65613 LDW103:LDW65613 LNS103:LNS65613 LXO103:LXO65613 MHK103:MHK65613 MRG103:MRG65613 NBC103:NBC65613 NKY103:NKY65613 NUU103:NUU65613 OEQ103:OEQ65613 OOM103:OOM65613 OYI103:OYI65613 PIE103:PIE65613 PSA103:PSA65613 QBW103:QBW65613 QLS103:QLS65613 QVO103:QVO65613 RFK103:RFK65613 RPG103:RPG65613 RZC103:RZC65613 SIY103:SIY65613 SSU103:SSU65613 TCQ103:TCQ65613 TMM103:TMM65613 TWI103:TWI65613 UGE103:UGE65613 UQA103:UQA65613 UZW103:UZW65613 VJS103:VJS65613 VTO103:VTO65613 WDK103:WDK65613 WNG103:WNG65613 WXC103:WXC65613 AU65639:AU131149 KQ65639:KQ131149 UM65639:UM131149 AEI65639:AEI131149 AOE65639:AOE131149 AYA65639:AYA131149 BHW65639:BHW131149 BRS65639:BRS131149 CBO65639:CBO131149 CLK65639:CLK131149 CVG65639:CVG131149 DFC65639:DFC131149 DOY65639:DOY131149 DYU65639:DYU131149 EIQ65639:EIQ131149 ESM65639:ESM131149 FCI65639:FCI131149 FME65639:FME131149 FWA65639:FWA131149 GFW65639:GFW131149 GPS65639:GPS131149 GZO65639:GZO131149 HJK65639:HJK131149 HTG65639:HTG131149 IDC65639:IDC131149 IMY65639:IMY131149 IWU65639:IWU131149 JGQ65639:JGQ131149 JQM65639:JQM131149 KAI65639:KAI131149 KKE65639:KKE131149 KUA65639:KUA131149 LDW65639:LDW131149 LNS65639:LNS131149 LXO65639:LXO131149 MHK65639:MHK131149 MRG65639:MRG131149 NBC65639:NBC131149 NKY65639:NKY131149 NUU65639:NUU131149 OEQ65639:OEQ131149 OOM65639:OOM131149 OYI65639:OYI131149 PIE65639:PIE131149 PSA65639:PSA131149 QBW65639:QBW131149 QLS65639:QLS131149 QVO65639:QVO131149 RFK65639:RFK131149 RPG65639:RPG131149 RZC65639:RZC131149 SIY65639:SIY131149 SSU65639:SSU131149 TCQ65639:TCQ131149 TMM65639:TMM131149 TWI65639:TWI131149 UGE65639:UGE131149 UQA65639:UQA131149 UZW65639:UZW131149 VJS65639:VJS131149 VTO65639:VTO131149 WDK65639:WDK131149 WNG65639:WNG131149 WXC65639:WXC131149 AU131175:AU196685 KQ131175:KQ196685 UM131175:UM196685 AEI131175:AEI196685 AOE131175:AOE196685 AYA131175:AYA196685 BHW131175:BHW196685 BRS131175:BRS196685 CBO131175:CBO196685 CLK131175:CLK196685 CVG131175:CVG196685 DFC131175:DFC196685 DOY131175:DOY196685 DYU131175:DYU196685 EIQ131175:EIQ196685 ESM131175:ESM196685 FCI131175:FCI196685 FME131175:FME196685 FWA131175:FWA196685 GFW131175:GFW196685 GPS131175:GPS196685 GZO131175:GZO196685 HJK131175:HJK196685 HTG131175:HTG196685 IDC131175:IDC196685 IMY131175:IMY196685 IWU131175:IWU196685 JGQ131175:JGQ196685 JQM131175:JQM196685 KAI131175:KAI196685 KKE131175:KKE196685 KUA131175:KUA196685 LDW131175:LDW196685 LNS131175:LNS196685 LXO131175:LXO196685 MHK131175:MHK196685 MRG131175:MRG196685 NBC131175:NBC196685 NKY131175:NKY196685 NUU131175:NUU196685 OEQ131175:OEQ196685 OOM131175:OOM196685 OYI131175:OYI196685 PIE131175:PIE196685 PSA131175:PSA196685 QBW131175:QBW196685 QLS131175:QLS196685 QVO131175:QVO196685 RFK131175:RFK196685 RPG131175:RPG196685 RZC131175:RZC196685 SIY131175:SIY196685 SSU131175:SSU196685 TCQ131175:TCQ196685 TMM131175:TMM196685 TWI131175:TWI196685 UGE131175:UGE196685 UQA131175:UQA196685 UZW131175:UZW196685 VJS131175:VJS196685 VTO131175:VTO196685 WDK131175:WDK196685 WNG131175:WNG196685 WXC131175:WXC196685 AU196711:AU262221 KQ196711:KQ262221 UM196711:UM262221 AEI196711:AEI262221 AOE196711:AOE262221 AYA196711:AYA262221 BHW196711:BHW262221 BRS196711:BRS262221 CBO196711:CBO262221 CLK196711:CLK262221 CVG196711:CVG262221 DFC196711:DFC262221 DOY196711:DOY262221 DYU196711:DYU262221 EIQ196711:EIQ262221 ESM196711:ESM262221 FCI196711:FCI262221 FME196711:FME262221 FWA196711:FWA262221 GFW196711:GFW262221 GPS196711:GPS262221 GZO196711:GZO262221 HJK196711:HJK262221 HTG196711:HTG262221 IDC196711:IDC262221 IMY196711:IMY262221 IWU196711:IWU262221 JGQ196711:JGQ262221 JQM196711:JQM262221 KAI196711:KAI262221 KKE196711:KKE262221 KUA196711:KUA262221 LDW196711:LDW262221 LNS196711:LNS262221 LXO196711:LXO262221 MHK196711:MHK262221 MRG196711:MRG262221 NBC196711:NBC262221 NKY196711:NKY262221 NUU196711:NUU262221 OEQ196711:OEQ262221 OOM196711:OOM262221 OYI196711:OYI262221 PIE196711:PIE262221 PSA196711:PSA262221 QBW196711:QBW262221 QLS196711:QLS262221 QVO196711:QVO262221 RFK196711:RFK262221 RPG196711:RPG262221 RZC196711:RZC262221 SIY196711:SIY262221 SSU196711:SSU262221 TCQ196711:TCQ262221 TMM196711:TMM262221 TWI196711:TWI262221 UGE196711:UGE262221 UQA196711:UQA262221 UZW196711:UZW262221 VJS196711:VJS262221 VTO196711:VTO262221 WDK196711:WDK262221 WNG196711:WNG262221 WXC196711:WXC262221 AU262247:AU327757 KQ262247:KQ327757 UM262247:UM327757 AEI262247:AEI327757 AOE262247:AOE327757 AYA262247:AYA327757 BHW262247:BHW327757 BRS262247:BRS327757 CBO262247:CBO327757 CLK262247:CLK327757 CVG262247:CVG327757 DFC262247:DFC327757 DOY262247:DOY327757 DYU262247:DYU327757 EIQ262247:EIQ327757 ESM262247:ESM327757 FCI262247:FCI327757 FME262247:FME327757 FWA262247:FWA327757 GFW262247:GFW327757 GPS262247:GPS327757 GZO262247:GZO327757 HJK262247:HJK327757 HTG262247:HTG327757 IDC262247:IDC327757 IMY262247:IMY327757 IWU262247:IWU327757 JGQ262247:JGQ327757 JQM262247:JQM327757 KAI262247:KAI327757 KKE262247:KKE327757 KUA262247:KUA327757 LDW262247:LDW327757 LNS262247:LNS327757 LXO262247:LXO327757 MHK262247:MHK327757 MRG262247:MRG327757 NBC262247:NBC327757 NKY262247:NKY327757 NUU262247:NUU327757 OEQ262247:OEQ327757 OOM262247:OOM327757 OYI262247:OYI327757 PIE262247:PIE327757 PSA262247:PSA327757 QBW262247:QBW327757 QLS262247:QLS327757 QVO262247:QVO327757 RFK262247:RFK327757 RPG262247:RPG327757 RZC262247:RZC327757 SIY262247:SIY327757 SSU262247:SSU327757 TCQ262247:TCQ327757 TMM262247:TMM327757 TWI262247:TWI327757 UGE262247:UGE327757 UQA262247:UQA327757 UZW262247:UZW327757 VJS262247:VJS327757 VTO262247:VTO327757 WDK262247:WDK327757 WNG262247:WNG327757 WXC262247:WXC327757 AU327783:AU393293 KQ327783:KQ393293 UM327783:UM393293 AEI327783:AEI393293 AOE327783:AOE393293 AYA327783:AYA393293 BHW327783:BHW393293 BRS327783:BRS393293 CBO327783:CBO393293 CLK327783:CLK393293 CVG327783:CVG393293 DFC327783:DFC393293 DOY327783:DOY393293 DYU327783:DYU393293 EIQ327783:EIQ393293 ESM327783:ESM393293 FCI327783:FCI393293 FME327783:FME393293 FWA327783:FWA393293 GFW327783:GFW393293 GPS327783:GPS393293 GZO327783:GZO393293 HJK327783:HJK393293 HTG327783:HTG393293 IDC327783:IDC393293 IMY327783:IMY393293 IWU327783:IWU393293 JGQ327783:JGQ393293 JQM327783:JQM393293 KAI327783:KAI393293 KKE327783:KKE393293 KUA327783:KUA393293 LDW327783:LDW393293 LNS327783:LNS393293 LXO327783:LXO393293 MHK327783:MHK393293 MRG327783:MRG393293 NBC327783:NBC393293 NKY327783:NKY393293 NUU327783:NUU393293 OEQ327783:OEQ393293 OOM327783:OOM393293 OYI327783:OYI393293 PIE327783:PIE393293 PSA327783:PSA393293 QBW327783:QBW393293 QLS327783:QLS393293 QVO327783:QVO393293 RFK327783:RFK393293 RPG327783:RPG393293 RZC327783:RZC393293 SIY327783:SIY393293 SSU327783:SSU393293 TCQ327783:TCQ393293 TMM327783:TMM393293 TWI327783:TWI393293 UGE327783:UGE393293 UQA327783:UQA393293 UZW327783:UZW393293 VJS327783:VJS393293 VTO327783:VTO393293 WDK327783:WDK393293 WNG327783:WNG393293 WXC327783:WXC393293 AU393319:AU458829 KQ393319:KQ458829 UM393319:UM458829 AEI393319:AEI458829 AOE393319:AOE458829 AYA393319:AYA458829 BHW393319:BHW458829 BRS393319:BRS458829 CBO393319:CBO458829 CLK393319:CLK458829 CVG393319:CVG458829 DFC393319:DFC458829 DOY393319:DOY458829 DYU393319:DYU458829 EIQ393319:EIQ458829 ESM393319:ESM458829 FCI393319:FCI458829 FME393319:FME458829 FWA393319:FWA458829 GFW393319:GFW458829 GPS393319:GPS458829 GZO393319:GZO458829 HJK393319:HJK458829 HTG393319:HTG458829 IDC393319:IDC458829 IMY393319:IMY458829 IWU393319:IWU458829 JGQ393319:JGQ458829 JQM393319:JQM458829 KAI393319:KAI458829 KKE393319:KKE458829 KUA393319:KUA458829 LDW393319:LDW458829 LNS393319:LNS458829 LXO393319:LXO458829 MHK393319:MHK458829 MRG393319:MRG458829 NBC393319:NBC458829 NKY393319:NKY458829 NUU393319:NUU458829 OEQ393319:OEQ458829 OOM393319:OOM458829 OYI393319:OYI458829 PIE393319:PIE458829 PSA393319:PSA458829 QBW393319:QBW458829 QLS393319:QLS458829 QVO393319:QVO458829 RFK393319:RFK458829 RPG393319:RPG458829 RZC393319:RZC458829 SIY393319:SIY458829 SSU393319:SSU458829 TCQ393319:TCQ458829 TMM393319:TMM458829 TWI393319:TWI458829 UGE393319:UGE458829 UQA393319:UQA458829 UZW393319:UZW458829 VJS393319:VJS458829 VTO393319:VTO458829 WDK393319:WDK458829 WNG393319:WNG458829 WXC393319:WXC458829 AU458855:AU524365 KQ458855:KQ524365 UM458855:UM524365 AEI458855:AEI524365 AOE458855:AOE524365 AYA458855:AYA524365 BHW458855:BHW524365 BRS458855:BRS524365 CBO458855:CBO524365 CLK458855:CLK524365 CVG458855:CVG524365 DFC458855:DFC524365 DOY458855:DOY524365 DYU458855:DYU524365 EIQ458855:EIQ524365 ESM458855:ESM524365 FCI458855:FCI524365 FME458855:FME524365 FWA458855:FWA524365 GFW458855:GFW524365 GPS458855:GPS524365 GZO458855:GZO524365 HJK458855:HJK524365 HTG458855:HTG524365 IDC458855:IDC524365 IMY458855:IMY524365 IWU458855:IWU524365 JGQ458855:JGQ524365 JQM458855:JQM524365 KAI458855:KAI524365 KKE458855:KKE524365 KUA458855:KUA524365 LDW458855:LDW524365 LNS458855:LNS524365 LXO458855:LXO524365 MHK458855:MHK524365 MRG458855:MRG524365 NBC458855:NBC524365 NKY458855:NKY524365 NUU458855:NUU524365 OEQ458855:OEQ524365 OOM458855:OOM524365 OYI458855:OYI524365 PIE458855:PIE524365 PSA458855:PSA524365 QBW458855:QBW524365 QLS458855:QLS524365 QVO458855:QVO524365 RFK458855:RFK524365 RPG458855:RPG524365 RZC458855:RZC524365 SIY458855:SIY524365 SSU458855:SSU524365 TCQ458855:TCQ524365 TMM458855:TMM524365 TWI458855:TWI524365 UGE458855:UGE524365 UQA458855:UQA524365 UZW458855:UZW524365 VJS458855:VJS524365 VTO458855:VTO524365 WDK458855:WDK524365 WNG458855:WNG524365 WXC458855:WXC524365 AU524391:AU589901 KQ524391:KQ589901 UM524391:UM589901 AEI524391:AEI589901 AOE524391:AOE589901 AYA524391:AYA589901 BHW524391:BHW589901 BRS524391:BRS589901 CBO524391:CBO589901 CLK524391:CLK589901 CVG524391:CVG589901 DFC524391:DFC589901 DOY524391:DOY589901 DYU524391:DYU589901 EIQ524391:EIQ589901 ESM524391:ESM589901 FCI524391:FCI589901 FME524391:FME589901 FWA524391:FWA589901 GFW524391:GFW589901 GPS524391:GPS589901 GZO524391:GZO589901 HJK524391:HJK589901 HTG524391:HTG589901 IDC524391:IDC589901 IMY524391:IMY589901 IWU524391:IWU589901 JGQ524391:JGQ589901 JQM524391:JQM589901 KAI524391:KAI589901 KKE524391:KKE589901 KUA524391:KUA589901 LDW524391:LDW589901 LNS524391:LNS589901 LXO524391:LXO589901 MHK524391:MHK589901 MRG524391:MRG589901 NBC524391:NBC589901 NKY524391:NKY589901 NUU524391:NUU589901 OEQ524391:OEQ589901 OOM524391:OOM589901 OYI524391:OYI589901 PIE524391:PIE589901 PSA524391:PSA589901 QBW524391:QBW589901 QLS524391:QLS589901 QVO524391:QVO589901 RFK524391:RFK589901 RPG524391:RPG589901 RZC524391:RZC589901 SIY524391:SIY589901 SSU524391:SSU589901 TCQ524391:TCQ589901 TMM524391:TMM589901 TWI524391:TWI589901 UGE524391:UGE589901 UQA524391:UQA589901 UZW524391:UZW589901 VJS524391:VJS589901 VTO524391:VTO589901 WDK524391:WDK589901 WNG524391:WNG589901 WXC524391:WXC589901 AU589927:AU655437 KQ589927:KQ655437 UM589927:UM655437 AEI589927:AEI655437 AOE589927:AOE655437 AYA589927:AYA655437 BHW589927:BHW655437 BRS589927:BRS655437 CBO589927:CBO655437 CLK589927:CLK655437 CVG589927:CVG655437 DFC589927:DFC655437 DOY589927:DOY655437 DYU589927:DYU655437 EIQ589927:EIQ655437 ESM589927:ESM655437 FCI589927:FCI655437 FME589927:FME655437 FWA589927:FWA655437 GFW589927:GFW655437 GPS589927:GPS655437 GZO589927:GZO655437 HJK589927:HJK655437 HTG589927:HTG655437 IDC589927:IDC655437 IMY589927:IMY655437 IWU589927:IWU655437 JGQ589927:JGQ655437 JQM589927:JQM655437 KAI589927:KAI655437 KKE589927:KKE655437 KUA589927:KUA655437 LDW589927:LDW655437 LNS589927:LNS655437 LXO589927:LXO655437 MHK589927:MHK655437 MRG589927:MRG655437 NBC589927:NBC655437 NKY589927:NKY655437 NUU589927:NUU655437 OEQ589927:OEQ655437 OOM589927:OOM655437 OYI589927:OYI655437 PIE589927:PIE655437 PSA589927:PSA655437 QBW589927:QBW655437 QLS589927:QLS655437 QVO589927:QVO655437 RFK589927:RFK655437 RPG589927:RPG655437 RZC589927:RZC655437 SIY589927:SIY655437 SSU589927:SSU655437 TCQ589927:TCQ655437 TMM589927:TMM655437 TWI589927:TWI655437 UGE589927:UGE655437 UQA589927:UQA655437 UZW589927:UZW655437 VJS589927:VJS655437 VTO589927:VTO655437 WDK589927:WDK655437 WNG589927:WNG655437 WXC589927:WXC655437 AU655463:AU720973 KQ655463:KQ720973 UM655463:UM720973 AEI655463:AEI720973 AOE655463:AOE720973 AYA655463:AYA720973 BHW655463:BHW720973 BRS655463:BRS720973 CBO655463:CBO720973 CLK655463:CLK720973 CVG655463:CVG720973 DFC655463:DFC720973 DOY655463:DOY720973 DYU655463:DYU720973 EIQ655463:EIQ720973 ESM655463:ESM720973 FCI655463:FCI720973 FME655463:FME720973 FWA655463:FWA720973 GFW655463:GFW720973 GPS655463:GPS720973 GZO655463:GZO720973 HJK655463:HJK720973 HTG655463:HTG720973 IDC655463:IDC720973 IMY655463:IMY720973 IWU655463:IWU720973 JGQ655463:JGQ720973 JQM655463:JQM720973 KAI655463:KAI720973 KKE655463:KKE720973 KUA655463:KUA720973 LDW655463:LDW720973 LNS655463:LNS720973 LXO655463:LXO720973 MHK655463:MHK720973 MRG655463:MRG720973 NBC655463:NBC720973 NKY655463:NKY720973 NUU655463:NUU720973 OEQ655463:OEQ720973 OOM655463:OOM720973 OYI655463:OYI720973 PIE655463:PIE720973 PSA655463:PSA720973 QBW655463:QBW720973 QLS655463:QLS720973 QVO655463:QVO720973 RFK655463:RFK720973 RPG655463:RPG720973 RZC655463:RZC720973 SIY655463:SIY720973 SSU655463:SSU720973 TCQ655463:TCQ720973 TMM655463:TMM720973 TWI655463:TWI720973 UGE655463:UGE720973 UQA655463:UQA720973 UZW655463:UZW720973 VJS655463:VJS720973 VTO655463:VTO720973 WDK655463:WDK720973 WNG655463:WNG720973 WXC655463:WXC720973 AU720999:AU786509 KQ720999:KQ786509 UM720999:UM786509 AEI720999:AEI786509 AOE720999:AOE786509 AYA720999:AYA786509 BHW720999:BHW786509 BRS720999:BRS786509 CBO720999:CBO786509 CLK720999:CLK786509 CVG720999:CVG786509 DFC720999:DFC786509 DOY720999:DOY786509 DYU720999:DYU786509 EIQ720999:EIQ786509 ESM720999:ESM786509 FCI720999:FCI786509 FME720999:FME786509 FWA720999:FWA786509 GFW720999:GFW786509 GPS720999:GPS786509 GZO720999:GZO786509 HJK720999:HJK786509 HTG720999:HTG786509 IDC720999:IDC786509 IMY720999:IMY786509 IWU720999:IWU786509 JGQ720999:JGQ786509 JQM720999:JQM786509 KAI720999:KAI786509 KKE720999:KKE786509 KUA720999:KUA786509 LDW720999:LDW786509 LNS720999:LNS786509 LXO720999:LXO786509 MHK720999:MHK786509 MRG720999:MRG786509 NBC720999:NBC786509 NKY720999:NKY786509 NUU720999:NUU786509 OEQ720999:OEQ786509 OOM720999:OOM786509 OYI720999:OYI786509 PIE720999:PIE786509 PSA720999:PSA786509 QBW720999:QBW786509 QLS720999:QLS786509 QVO720999:QVO786509 RFK720999:RFK786509 RPG720999:RPG786509 RZC720999:RZC786509 SIY720999:SIY786509 SSU720999:SSU786509 TCQ720999:TCQ786509 TMM720999:TMM786509 TWI720999:TWI786509 UGE720999:UGE786509 UQA720999:UQA786509 UZW720999:UZW786509 VJS720999:VJS786509 VTO720999:VTO786509 WDK720999:WDK786509 WNG720999:WNG786509 WXC720999:WXC786509 AU786535:AU852045 KQ786535:KQ852045 UM786535:UM852045 AEI786535:AEI852045 AOE786535:AOE852045 AYA786535:AYA852045 BHW786535:BHW852045 BRS786535:BRS852045 CBO786535:CBO852045 CLK786535:CLK852045 CVG786535:CVG852045 DFC786535:DFC852045 DOY786535:DOY852045 DYU786535:DYU852045 EIQ786535:EIQ852045 ESM786535:ESM852045 FCI786535:FCI852045 FME786535:FME852045 FWA786535:FWA852045 GFW786535:GFW852045 GPS786535:GPS852045 GZO786535:GZO852045 HJK786535:HJK852045 HTG786535:HTG852045 IDC786535:IDC852045 IMY786535:IMY852045 IWU786535:IWU852045 JGQ786535:JGQ852045 JQM786535:JQM852045 KAI786535:KAI852045 KKE786535:KKE852045 KUA786535:KUA852045 LDW786535:LDW852045 LNS786535:LNS852045 LXO786535:LXO852045 MHK786535:MHK852045 MRG786535:MRG852045 NBC786535:NBC852045 NKY786535:NKY852045 NUU786535:NUU852045 OEQ786535:OEQ852045 OOM786535:OOM852045 OYI786535:OYI852045 PIE786535:PIE852045 PSA786535:PSA852045 QBW786535:QBW852045 QLS786535:QLS852045 QVO786535:QVO852045 RFK786535:RFK852045 RPG786535:RPG852045 RZC786535:RZC852045 SIY786535:SIY852045 SSU786535:SSU852045 TCQ786535:TCQ852045 TMM786535:TMM852045 TWI786535:TWI852045 UGE786535:UGE852045 UQA786535:UQA852045 UZW786535:UZW852045 VJS786535:VJS852045 VTO786535:VTO852045 WDK786535:WDK852045 WNG786535:WNG852045 WXC786535:WXC852045 AU852071:AU917581 KQ852071:KQ917581 UM852071:UM917581 AEI852071:AEI917581 AOE852071:AOE917581 AYA852071:AYA917581 BHW852071:BHW917581 BRS852071:BRS917581 CBO852071:CBO917581 CLK852071:CLK917581 CVG852071:CVG917581 DFC852071:DFC917581 DOY852071:DOY917581 DYU852071:DYU917581 EIQ852071:EIQ917581 ESM852071:ESM917581 FCI852071:FCI917581 FME852071:FME917581 FWA852071:FWA917581 GFW852071:GFW917581 GPS852071:GPS917581 GZO852071:GZO917581 HJK852071:HJK917581 HTG852071:HTG917581 IDC852071:IDC917581 IMY852071:IMY917581 IWU852071:IWU917581 JGQ852071:JGQ917581 JQM852071:JQM917581 KAI852071:KAI917581 KKE852071:KKE917581 KUA852071:KUA917581 LDW852071:LDW917581 LNS852071:LNS917581 LXO852071:LXO917581 MHK852071:MHK917581 MRG852071:MRG917581 NBC852071:NBC917581 NKY852071:NKY917581 NUU852071:NUU917581 OEQ852071:OEQ917581 OOM852071:OOM917581 OYI852071:OYI917581 PIE852071:PIE917581 PSA852071:PSA917581 QBW852071:QBW917581 QLS852071:QLS917581 QVO852071:QVO917581 RFK852071:RFK917581 RPG852071:RPG917581 RZC852071:RZC917581 SIY852071:SIY917581 SSU852071:SSU917581 TCQ852071:TCQ917581 TMM852071:TMM917581 TWI852071:TWI917581 UGE852071:UGE917581 UQA852071:UQA917581 UZW852071:UZW917581 VJS852071:VJS917581 VTO852071:VTO917581 WDK852071:WDK917581 WNG852071:WNG917581 WXC852071:WXC917581 AU917607:AU983117 KQ917607:KQ983117 UM917607:UM983117 AEI917607:AEI983117 AOE917607:AOE983117 AYA917607:AYA983117 BHW917607:BHW983117 BRS917607:BRS983117 CBO917607:CBO983117 CLK917607:CLK983117 CVG917607:CVG983117 DFC917607:DFC983117 DOY917607:DOY983117 DYU917607:DYU983117 EIQ917607:EIQ983117 ESM917607:ESM983117 FCI917607:FCI983117 FME917607:FME983117 FWA917607:FWA983117 GFW917607:GFW983117 GPS917607:GPS983117 GZO917607:GZO983117 HJK917607:HJK983117 HTG917607:HTG983117 IDC917607:IDC983117 IMY917607:IMY983117 IWU917607:IWU983117 JGQ917607:JGQ983117 JQM917607:JQM983117 KAI917607:KAI983117 KKE917607:KKE983117 KUA917607:KUA983117 LDW917607:LDW983117 LNS917607:LNS983117 LXO917607:LXO983117 MHK917607:MHK983117 MRG917607:MRG983117 NBC917607:NBC983117 NKY917607:NKY983117 NUU917607:NUU983117 OEQ917607:OEQ983117 OOM917607:OOM983117 OYI917607:OYI983117 PIE917607:PIE983117 PSA917607:PSA983117 QBW917607:QBW983117 QLS917607:QLS983117 QVO917607:QVO983117 RFK917607:RFK983117 RPG917607:RPG983117 RZC917607:RZC983117 SIY917607:SIY983117 SSU917607:SSU983117 TCQ917607:TCQ983117 TMM917607:TMM983117 TWI917607:TWI983117 UGE917607:UGE983117 UQA917607:UQA983117 UZW917607:UZW983117 VJS917607:VJS983117 VTO917607:VTO983117 WDK917607:WDK983117 WNG917607:WNG983117 WXC917607:WXC983117 AU983143:AU1048576 KQ983143:KQ1048576 UM983143:UM1048576 AEI983143:AEI1048576 AOE983143:AOE1048576 AYA983143:AYA1048576 BHW983143:BHW1048576 BRS983143:BRS1048576 CBO983143:CBO1048576 CLK983143:CLK1048576 CVG983143:CVG1048576 DFC983143:DFC1048576 DOY983143:DOY1048576 DYU983143:DYU1048576 EIQ983143:EIQ1048576 ESM983143:ESM1048576 FCI983143:FCI1048576 FME983143:FME1048576 FWA983143:FWA1048576 GFW983143:GFW1048576 GPS983143:GPS1048576 GZO983143:GZO1048576 HJK983143:HJK1048576 HTG983143:HTG1048576 IDC983143:IDC1048576 IMY983143:IMY1048576 IWU983143:IWU1048576 JGQ983143:JGQ1048576 JQM983143:JQM1048576 KAI983143:KAI1048576 KKE983143:KKE1048576 KUA983143:KUA1048576 LDW983143:LDW1048576 LNS983143:LNS1048576 LXO983143:LXO1048576 MHK983143:MHK1048576 MRG983143:MRG1048576 NBC983143:NBC1048576 NKY983143:NKY1048576 NUU983143:NUU1048576 OEQ983143:OEQ1048576 OOM983143:OOM1048576 OYI983143:OYI1048576 PIE983143:PIE1048576 PSA983143:PSA1048576 QBW983143:QBW1048576 QLS983143:QLS1048576 QVO983143:QVO1048576 RFK983143:RFK1048576 RPG983143:RPG1048576 RZC983143:RZC1048576 SIY983143:SIY1048576 SSU983143:SSU1048576 TCQ983143:TCQ1048576 TMM983143:TMM1048576 TWI983143:TWI1048576 UGE983143:UGE1048576 UQA983143:UQA1048576 UZW983143:UZW1048576 VJS983143:VJS1048576 VTO983143:VTO1048576 WDK983143:WDK1048576 WNG983143:WNG1048576 WXC983143:WXC1048576 AU10:AW19 KR12:KS12 UN12:UO12 AEJ12:AEK12 AOF12:AOG12 AYB12:AYC12 BHX12:BHY12 BRT12:BRU12 CBP12:CBQ12 CLL12:CLM12 CVH12:CVI12 DFD12:DFE12 DOZ12:DPA12 DYV12:DYW12 EIR12:EIS12 ESN12:ESO12 FCJ12:FCK12 FMF12:FMG12 FWB12:FWC12 GFX12:GFY12 GPT12:GPU12 GZP12:GZQ12 HJL12:HJM12 HTH12:HTI12 IDD12:IDE12 IMZ12:INA12 IWV12:IWW12 JGR12:JGS12 JQN12:JQO12 KAJ12:KAK12 KKF12:KKG12 KUB12:KUC12 LDX12:LDY12 LNT12:LNU12 LXP12:LXQ12 MHL12:MHM12 MRH12:MRI12 NBD12:NBE12 NKZ12:NLA12 NUV12:NUW12 OER12:OES12 OON12:OOO12 OYJ12:OYK12 PIF12:PIG12 PSB12:PSC12 QBX12:QBY12 QLT12:QLU12 QVP12:QVQ12 RFL12:RFM12 RPH12:RPI12 RZD12:RZE12 SIZ12:SJA12 SSV12:SSW12 TCR12:TCS12 TMN12:TMO12 TWJ12:TWK12 UGF12:UGG12 UQB12:UQC12 UZX12:UZY12 VJT12:VJU12 VTP12:VTQ12 WDL12:WDM12 WNH12:WNI12 WXD12:WXE12 AV65625:AW65625 KR65625:KS65625 UN65625:UO65625 AEJ65625:AEK65625 AOF65625:AOG65625 AYB65625:AYC65625 BHX65625:BHY65625 BRT65625:BRU65625 CBP65625:CBQ65625 CLL65625:CLM65625 CVH65625:CVI65625 DFD65625:DFE65625 DOZ65625:DPA65625 DYV65625:DYW65625 EIR65625:EIS65625 ESN65625:ESO65625 FCJ65625:FCK65625 FMF65625:FMG65625 FWB65625:FWC65625 GFX65625:GFY65625 GPT65625:GPU65625 GZP65625:GZQ65625 HJL65625:HJM65625 HTH65625:HTI65625 IDD65625:IDE65625 IMZ65625:INA65625 IWV65625:IWW65625 JGR65625:JGS65625 JQN65625:JQO65625 KAJ65625:KAK65625 KKF65625:KKG65625 KUB65625:KUC65625 LDX65625:LDY65625 LNT65625:LNU65625 LXP65625:LXQ65625 MHL65625:MHM65625 MRH65625:MRI65625 NBD65625:NBE65625 NKZ65625:NLA65625 NUV65625:NUW65625 OER65625:OES65625 OON65625:OOO65625 OYJ65625:OYK65625 PIF65625:PIG65625 PSB65625:PSC65625 QBX65625:QBY65625 QLT65625:QLU65625 QVP65625:QVQ65625 RFL65625:RFM65625 RPH65625:RPI65625 RZD65625:RZE65625 SIZ65625:SJA65625 SSV65625:SSW65625 TCR65625:TCS65625 TMN65625:TMO65625 TWJ65625:TWK65625 UGF65625:UGG65625 UQB65625:UQC65625 UZX65625:UZY65625 VJT65625:VJU65625 VTP65625:VTQ65625 WDL65625:WDM65625 WNH65625:WNI65625 WXD65625:WXE65625 AV131161:AW131161 KR131161:KS131161 UN131161:UO131161 AEJ131161:AEK131161 AOF131161:AOG131161 AYB131161:AYC131161 BHX131161:BHY131161 BRT131161:BRU131161 CBP131161:CBQ131161 CLL131161:CLM131161 CVH131161:CVI131161 DFD131161:DFE131161 DOZ131161:DPA131161 DYV131161:DYW131161 EIR131161:EIS131161 ESN131161:ESO131161 FCJ131161:FCK131161 FMF131161:FMG131161 FWB131161:FWC131161 GFX131161:GFY131161 GPT131161:GPU131161 GZP131161:GZQ131161 HJL131161:HJM131161 HTH131161:HTI131161 IDD131161:IDE131161 IMZ131161:INA131161 IWV131161:IWW131161 JGR131161:JGS131161 JQN131161:JQO131161 KAJ131161:KAK131161 KKF131161:KKG131161 KUB131161:KUC131161 LDX131161:LDY131161 LNT131161:LNU131161 LXP131161:LXQ131161 MHL131161:MHM131161 MRH131161:MRI131161 NBD131161:NBE131161 NKZ131161:NLA131161 NUV131161:NUW131161 OER131161:OES131161 OON131161:OOO131161 OYJ131161:OYK131161 PIF131161:PIG131161 PSB131161:PSC131161 QBX131161:QBY131161 QLT131161:QLU131161 QVP131161:QVQ131161 RFL131161:RFM131161 RPH131161:RPI131161 RZD131161:RZE131161 SIZ131161:SJA131161 SSV131161:SSW131161 TCR131161:TCS131161 TMN131161:TMO131161 TWJ131161:TWK131161 UGF131161:UGG131161 UQB131161:UQC131161 UZX131161:UZY131161 VJT131161:VJU131161 VTP131161:VTQ131161 WDL131161:WDM131161 WNH131161:WNI131161 WXD131161:WXE131161 AV196697:AW196697 KR196697:KS196697 UN196697:UO196697 AEJ196697:AEK196697 AOF196697:AOG196697 AYB196697:AYC196697 BHX196697:BHY196697 BRT196697:BRU196697 CBP196697:CBQ196697 CLL196697:CLM196697 CVH196697:CVI196697 DFD196697:DFE196697 DOZ196697:DPA196697 DYV196697:DYW196697 EIR196697:EIS196697 ESN196697:ESO196697 FCJ196697:FCK196697 FMF196697:FMG196697 FWB196697:FWC196697 GFX196697:GFY196697 GPT196697:GPU196697 GZP196697:GZQ196697 HJL196697:HJM196697 HTH196697:HTI196697 IDD196697:IDE196697 IMZ196697:INA196697 IWV196697:IWW196697 JGR196697:JGS196697 JQN196697:JQO196697 KAJ196697:KAK196697 KKF196697:KKG196697 KUB196697:KUC196697 LDX196697:LDY196697 LNT196697:LNU196697 LXP196697:LXQ196697 MHL196697:MHM196697 MRH196697:MRI196697 NBD196697:NBE196697 NKZ196697:NLA196697 NUV196697:NUW196697 OER196697:OES196697 OON196697:OOO196697 OYJ196697:OYK196697 PIF196697:PIG196697 PSB196697:PSC196697 QBX196697:QBY196697 QLT196697:QLU196697 QVP196697:QVQ196697 RFL196697:RFM196697 RPH196697:RPI196697 RZD196697:RZE196697 SIZ196697:SJA196697 SSV196697:SSW196697 TCR196697:TCS196697 TMN196697:TMO196697 TWJ196697:TWK196697 UGF196697:UGG196697 UQB196697:UQC196697 UZX196697:UZY196697 VJT196697:VJU196697 VTP196697:VTQ196697 WDL196697:WDM196697 WNH196697:WNI196697 WXD196697:WXE196697 AV262233:AW262233 KR262233:KS262233 UN262233:UO262233 AEJ262233:AEK262233 AOF262233:AOG262233 AYB262233:AYC262233 BHX262233:BHY262233 BRT262233:BRU262233 CBP262233:CBQ262233 CLL262233:CLM262233 CVH262233:CVI262233 DFD262233:DFE262233 DOZ262233:DPA262233 DYV262233:DYW262233 EIR262233:EIS262233 ESN262233:ESO262233 FCJ262233:FCK262233 FMF262233:FMG262233 FWB262233:FWC262233 GFX262233:GFY262233 GPT262233:GPU262233 GZP262233:GZQ262233 HJL262233:HJM262233 HTH262233:HTI262233 IDD262233:IDE262233 IMZ262233:INA262233 IWV262233:IWW262233 JGR262233:JGS262233 JQN262233:JQO262233 KAJ262233:KAK262233 KKF262233:KKG262233 KUB262233:KUC262233 LDX262233:LDY262233 LNT262233:LNU262233 LXP262233:LXQ262233 MHL262233:MHM262233 MRH262233:MRI262233 NBD262233:NBE262233 NKZ262233:NLA262233 NUV262233:NUW262233 OER262233:OES262233 OON262233:OOO262233 OYJ262233:OYK262233 PIF262233:PIG262233 PSB262233:PSC262233 QBX262233:QBY262233 QLT262233:QLU262233 QVP262233:QVQ262233 RFL262233:RFM262233 RPH262233:RPI262233 RZD262233:RZE262233 SIZ262233:SJA262233 SSV262233:SSW262233 TCR262233:TCS262233 TMN262233:TMO262233 TWJ262233:TWK262233 UGF262233:UGG262233 UQB262233:UQC262233 UZX262233:UZY262233 VJT262233:VJU262233 VTP262233:VTQ262233 WDL262233:WDM262233 WNH262233:WNI262233 WXD262233:WXE262233 AV327769:AW327769 KR327769:KS327769 UN327769:UO327769 AEJ327769:AEK327769 AOF327769:AOG327769 AYB327769:AYC327769 BHX327769:BHY327769 BRT327769:BRU327769 CBP327769:CBQ327769 CLL327769:CLM327769 CVH327769:CVI327769 DFD327769:DFE327769 DOZ327769:DPA327769 DYV327769:DYW327769 EIR327769:EIS327769 ESN327769:ESO327769 FCJ327769:FCK327769 FMF327769:FMG327769 FWB327769:FWC327769 GFX327769:GFY327769 GPT327769:GPU327769 GZP327769:GZQ327769 HJL327769:HJM327769 HTH327769:HTI327769 IDD327769:IDE327769 IMZ327769:INA327769 IWV327769:IWW327769 JGR327769:JGS327769 JQN327769:JQO327769 KAJ327769:KAK327769 KKF327769:KKG327769 KUB327769:KUC327769 LDX327769:LDY327769 LNT327769:LNU327769 LXP327769:LXQ327769 MHL327769:MHM327769 MRH327769:MRI327769 NBD327769:NBE327769 NKZ327769:NLA327769 NUV327769:NUW327769 OER327769:OES327769 OON327769:OOO327769 OYJ327769:OYK327769 PIF327769:PIG327769 PSB327769:PSC327769 QBX327769:QBY327769 QLT327769:QLU327769 QVP327769:QVQ327769 RFL327769:RFM327769 RPH327769:RPI327769 RZD327769:RZE327769 SIZ327769:SJA327769 SSV327769:SSW327769 TCR327769:TCS327769 TMN327769:TMO327769 TWJ327769:TWK327769 UGF327769:UGG327769 UQB327769:UQC327769 UZX327769:UZY327769 VJT327769:VJU327769 VTP327769:VTQ327769 WDL327769:WDM327769 WNH327769:WNI327769 WXD327769:WXE327769 AV393305:AW393305 KR393305:KS393305 UN393305:UO393305 AEJ393305:AEK393305 AOF393305:AOG393305 AYB393305:AYC393305 BHX393305:BHY393305 BRT393305:BRU393305 CBP393305:CBQ393305 CLL393305:CLM393305 CVH393305:CVI393305 DFD393305:DFE393305 DOZ393305:DPA393305 DYV393305:DYW393305 EIR393305:EIS393305 ESN393305:ESO393305 FCJ393305:FCK393305 FMF393305:FMG393305 FWB393305:FWC393305 GFX393305:GFY393305 GPT393305:GPU393305 GZP393305:GZQ393305 HJL393305:HJM393305 HTH393305:HTI393305 IDD393305:IDE393305 IMZ393305:INA393305 IWV393305:IWW393305 JGR393305:JGS393305 JQN393305:JQO393305 KAJ393305:KAK393305 KKF393305:KKG393305 KUB393305:KUC393305 LDX393305:LDY393305 LNT393305:LNU393305 LXP393305:LXQ393305 MHL393305:MHM393305 MRH393305:MRI393305 NBD393305:NBE393305 NKZ393305:NLA393305 NUV393305:NUW393305 OER393305:OES393305 OON393305:OOO393305 OYJ393305:OYK393305 PIF393305:PIG393305 PSB393305:PSC393305 QBX393305:QBY393305 QLT393305:QLU393305 QVP393305:QVQ393305 RFL393305:RFM393305 RPH393305:RPI393305 RZD393305:RZE393305 SIZ393305:SJA393305 SSV393305:SSW393305 TCR393305:TCS393305 TMN393305:TMO393305 TWJ393305:TWK393305 UGF393305:UGG393305 UQB393305:UQC393305 UZX393305:UZY393305 VJT393305:VJU393305 VTP393305:VTQ393305 WDL393305:WDM393305 WNH393305:WNI393305 WXD393305:WXE393305 AV458841:AW458841 KR458841:KS458841 UN458841:UO458841 AEJ458841:AEK458841 AOF458841:AOG458841 AYB458841:AYC458841 BHX458841:BHY458841 BRT458841:BRU458841 CBP458841:CBQ458841 CLL458841:CLM458841 CVH458841:CVI458841 DFD458841:DFE458841 DOZ458841:DPA458841 DYV458841:DYW458841 EIR458841:EIS458841 ESN458841:ESO458841 FCJ458841:FCK458841 FMF458841:FMG458841 FWB458841:FWC458841 GFX458841:GFY458841 GPT458841:GPU458841 GZP458841:GZQ458841 HJL458841:HJM458841 HTH458841:HTI458841 IDD458841:IDE458841 IMZ458841:INA458841 IWV458841:IWW458841 JGR458841:JGS458841 JQN458841:JQO458841 KAJ458841:KAK458841 KKF458841:KKG458841 KUB458841:KUC458841 LDX458841:LDY458841 LNT458841:LNU458841 LXP458841:LXQ458841 MHL458841:MHM458841 MRH458841:MRI458841 NBD458841:NBE458841 NKZ458841:NLA458841 NUV458841:NUW458841 OER458841:OES458841 OON458841:OOO458841 OYJ458841:OYK458841 PIF458841:PIG458841 PSB458841:PSC458841 QBX458841:QBY458841 QLT458841:QLU458841 QVP458841:QVQ458841 RFL458841:RFM458841 RPH458841:RPI458841 RZD458841:RZE458841 SIZ458841:SJA458841 SSV458841:SSW458841 TCR458841:TCS458841 TMN458841:TMO458841 TWJ458841:TWK458841 UGF458841:UGG458841 UQB458841:UQC458841 UZX458841:UZY458841 VJT458841:VJU458841 VTP458841:VTQ458841 WDL458841:WDM458841 WNH458841:WNI458841 WXD458841:WXE458841 AV524377:AW524377 KR524377:KS524377 UN524377:UO524377 AEJ524377:AEK524377 AOF524377:AOG524377 AYB524377:AYC524377 BHX524377:BHY524377 BRT524377:BRU524377 CBP524377:CBQ524377 CLL524377:CLM524377 CVH524377:CVI524377 DFD524377:DFE524377 DOZ524377:DPA524377 DYV524377:DYW524377 EIR524377:EIS524377 ESN524377:ESO524377 FCJ524377:FCK524377 FMF524377:FMG524377 FWB524377:FWC524377 GFX524377:GFY524377 GPT524377:GPU524377 GZP524377:GZQ524377 HJL524377:HJM524377 HTH524377:HTI524377 IDD524377:IDE524377 IMZ524377:INA524377 IWV524377:IWW524377 JGR524377:JGS524377 JQN524377:JQO524377 KAJ524377:KAK524377 KKF524377:KKG524377 KUB524377:KUC524377 LDX524377:LDY524377 LNT524377:LNU524377 LXP524377:LXQ524377 MHL524377:MHM524377 MRH524377:MRI524377 NBD524377:NBE524377 NKZ524377:NLA524377 NUV524377:NUW524377 OER524377:OES524377 OON524377:OOO524377 OYJ524377:OYK524377 PIF524377:PIG524377 PSB524377:PSC524377 QBX524377:QBY524377 QLT524377:QLU524377 QVP524377:QVQ524377 RFL524377:RFM524377 RPH524377:RPI524377 RZD524377:RZE524377 SIZ524377:SJA524377 SSV524377:SSW524377 TCR524377:TCS524377 TMN524377:TMO524377 TWJ524377:TWK524377 UGF524377:UGG524377 UQB524377:UQC524377 UZX524377:UZY524377 VJT524377:VJU524377 VTP524377:VTQ524377 WDL524377:WDM524377 WNH524377:WNI524377 WXD524377:WXE524377 AV589913:AW589913 KR589913:KS589913 UN589913:UO589913 AEJ589913:AEK589913 AOF589913:AOG589913 AYB589913:AYC589913 BHX589913:BHY589913 BRT589913:BRU589913 CBP589913:CBQ589913 CLL589913:CLM589913 CVH589913:CVI589913 DFD589913:DFE589913 DOZ589913:DPA589913 DYV589913:DYW589913 EIR589913:EIS589913 ESN589913:ESO589913 FCJ589913:FCK589913 FMF589913:FMG589913 FWB589913:FWC589913 GFX589913:GFY589913 GPT589913:GPU589913 GZP589913:GZQ589913 HJL589913:HJM589913 HTH589913:HTI589913 IDD589913:IDE589913 IMZ589913:INA589913 IWV589913:IWW589913 JGR589913:JGS589913 JQN589913:JQO589913 KAJ589913:KAK589913 KKF589913:KKG589913 KUB589913:KUC589913 LDX589913:LDY589913 LNT589913:LNU589913 LXP589913:LXQ589913 MHL589913:MHM589913 MRH589913:MRI589913 NBD589913:NBE589913 NKZ589913:NLA589913 NUV589913:NUW589913 OER589913:OES589913 OON589913:OOO589913 OYJ589913:OYK589913 PIF589913:PIG589913 PSB589913:PSC589913 QBX589913:QBY589913 QLT589913:QLU589913 QVP589913:QVQ589913 RFL589913:RFM589913 RPH589913:RPI589913 RZD589913:RZE589913 SIZ589913:SJA589913 SSV589913:SSW589913 TCR589913:TCS589913 TMN589913:TMO589913 TWJ589913:TWK589913 UGF589913:UGG589913 UQB589913:UQC589913 UZX589913:UZY589913 VJT589913:VJU589913 VTP589913:VTQ589913 WDL589913:WDM589913 WNH589913:WNI589913 WXD589913:WXE589913 AV655449:AW655449 KR655449:KS655449 UN655449:UO655449 AEJ655449:AEK655449 AOF655449:AOG655449 AYB655449:AYC655449 BHX655449:BHY655449 BRT655449:BRU655449 CBP655449:CBQ655449 CLL655449:CLM655449 CVH655449:CVI655449 DFD655449:DFE655449 DOZ655449:DPA655449 DYV655449:DYW655449 EIR655449:EIS655449 ESN655449:ESO655449 FCJ655449:FCK655449 FMF655449:FMG655449 FWB655449:FWC655449 GFX655449:GFY655449 GPT655449:GPU655449 GZP655449:GZQ655449 HJL655449:HJM655449 HTH655449:HTI655449 IDD655449:IDE655449 IMZ655449:INA655449 IWV655449:IWW655449 JGR655449:JGS655449 JQN655449:JQO655449 KAJ655449:KAK655449 KKF655449:KKG655449 KUB655449:KUC655449 LDX655449:LDY655449 LNT655449:LNU655449 LXP655449:LXQ655449 MHL655449:MHM655449 MRH655449:MRI655449 NBD655449:NBE655449 NKZ655449:NLA655449 NUV655449:NUW655449 OER655449:OES655449 OON655449:OOO655449 OYJ655449:OYK655449 PIF655449:PIG655449 PSB655449:PSC655449 QBX655449:QBY655449 QLT655449:QLU655449 QVP655449:QVQ655449 RFL655449:RFM655449 RPH655449:RPI655449 RZD655449:RZE655449 SIZ655449:SJA655449 SSV655449:SSW655449 TCR655449:TCS655449 TMN655449:TMO655449 TWJ655449:TWK655449 UGF655449:UGG655449 UQB655449:UQC655449 UZX655449:UZY655449 VJT655449:VJU655449 VTP655449:VTQ655449 WDL655449:WDM655449 WNH655449:WNI655449 WXD655449:WXE655449 AV720985:AW720985 KR720985:KS720985 UN720985:UO720985 AEJ720985:AEK720985 AOF720985:AOG720985 AYB720985:AYC720985 BHX720985:BHY720985 BRT720985:BRU720985 CBP720985:CBQ720985 CLL720985:CLM720985 CVH720985:CVI720985 DFD720985:DFE720985 DOZ720985:DPA720985 DYV720985:DYW720985 EIR720985:EIS720985 ESN720985:ESO720985 FCJ720985:FCK720985 FMF720985:FMG720985 FWB720985:FWC720985 GFX720985:GFY720985 GPT720985:GPU720985 GZP720985:GZQ720985 HJL720985:HJM720985 HTH720985:HTI720985 IDD720985:IDE720985 IMZ720985:INA720985 IWV720985:IWW720985 JGR720985:JGS720985 JQN720985:JQO720985 KAJ720985:KAK720985 KKF720985:KKG720985 KUB720985:KUC720985 LDX720985:LDY720985 LNT720985:LNU720985 LXP720985:LXQ720985 MHL720985:MHM720985 MRH720985:MRI720985 NBD720985:NBE720985 NKZ720985:NLA720985 NUV720985:NUW720985 OER720985:OES720985 OON720985:OOO720985 OYJ720985:OYK720985 PIF720985:PIG720985 PSB720985:PSC720985 QBX720985:QBY720985 QLT720985:QLU720985 QVP720985:QVQ720985 RFL720985:RFM720985 RPH720985:RPI720985 RZD720985:RZE720985 SIZ720985:SJA720985 SSV720985:SSW720985 TCR720985:TCS720985 TMN720985:TMO720985 TWJ720985:TWK720985 UGF720985:UGG720985 UQB720985:UQC720985 UZX720985:UZY720985 VJT720985:VJU720985 VTP720985:VTQ720985 WDL720985:WDM720985 WNH720985:WNI720985 WXD720985:WXE720985 AV786521:AW786521 KR786521:KS786521 UN786521:UO786521 AEJ786521:AEK786521 AOF786521:AOG786521 AYB786521:AYC786521 BHX786521:BHY786521 BRT786521:BRU786521 CBP786521:CBQ786521 CLL786521:CLM786521 CVH786521:CVI786521 DFD786521:DFE786521 DOZ786521:DPA786521 DYV786521:DYW786521 EIR786521:EIS786521 ESN786521:ESO786521 FCJ786521:FCK786521 FMF786521:FMG786521 FWB786521:FWC786521 GFX786521:GFY786521 GPT786521:GPU786521 GZP786521:GZQ786521 HJL786521:HJM786521 HTH786521:HTI786521 IDD786521:IDE786521 IMZ786521:INA786521 IWV786521:IWW786521 JGR786521:JGS786521 JQN786521:JQO786521 KAJ786521:KAK786521 KKF786521:KKG786521 KUB786521:KUC786521 LDX786521:LDY786521 LNT786521:LNU786521 LXP786521:LXQ786521 MHL786521:MHM786521 MRH786521:MRI786521 NBD786521:NBE786521 NKZ786521:NLA786521 NUV786521:NUW786521 OER786521:OES786521 OON786521:OOO786521 OYJ786521:OYK786521 PIF786521:PIG786521 PSB786521:PSC786521 QBX786521:QBY786521 QLT786521:QLU786521 QVP786521:QVQ786521 RFL786521:RFM786521 RPH786521:RPI786521 RZD786521:RZE786521 SIZ786521:SJA786521 SSV786521:SSW786521 TCR786521:TCS786521 TMN786521:TMO786521 TWJ786521:TWK786521 UGF786521:UGG786521 UQB786521:UQC786521 UZX786521:UZY786521 VJT786521:VJU786521 VTP786521:VTQ786521 WDL786521:WDM786521 WNH786521:WNI786521 WXD786521:WXE786521 AV852057:AW852057 KR852057:KS852057 UN852057:UO852057 AEJ852057:AEK852057 AOF852057:AOG852057 AYB852057:AYC852057 BHX852057:BHY852057 BRT852057:BRU852057 CBP852057:CBQ852057 CLL852057:CLM852057 CVH852057:CVI852057 DFD852057:DFE852057 DOZ852057:DPA852057 DYV852057:DYW852057 EIR852057:EIS852057 ESN852057:ESO852057 FCJ852057:FCK852057 FMF852057:FMG852057 FWB852057:FWC852057 GFX852057:GFY852057 GPT852057:GPU852057 GZP852057:GZQ852057 HJL852057:HJM852057 HTH852057:HTI852057 IDD852057:IDE852057 IMZ852057:INA852057 IWV852057:IWW852057 JGR852057:JGS852057 JQN852057:JQO852057 KAJ852057:KAK852057 KKF852057:KKG852057 KUB852057:KUC852057 LDX852057:LDY852057 LNT852057:LNU852057 LXP852057:LXQ852057 MHL852057:MHM852057 MRH852057:MRI852057 NBD852057:NBE852057 NKZ852057:NLA852057 NUV852057:NUW852057 OER852057:OES852057 OON852057:OOO852057 OYJ852057:OYK852057 PIF852057:PIG852057 PSB852057:PSC852057 QBX852057:QBY852057 QLT852057:QLU852057 QVP852057:QVQ852057 RFL852057:RFM852057 RPH852057:RPI852057 RZD852057:RZE852057 SIZ852057:SJA852057 SSV852057:SSW852057 TCR852057:TCS852057 TMN852057:TMO852057 TWJ852057:TWK852057 UGF852057:UGG852057 UQB852057:UQC852057 UZX852057:UZY852057 VJT852057:VJU852057 VTP852057:VTQ852057 WDL852057:WDM852057 WNH852057:WNI852057 WXD852057:WXE852057 AV917593:AW917593 KR917593:KS917593 UN917593:UO917593 AEJ917593:AEK917593 AOF917593:AOG917593 AYB917593:AYC917593 BHX917593:BHY917593 BRT917593:BRU917593 CBP917593:CBQ917593 CLL917593:CLM917593 CVH917593:CVI917593 DFD917593:DFE917593 DOZ917593:DPA917593 DYV917593:DYW917593 EIR917593:EIS917593 ESN917593:ESO917593 FCJ917593:FCK917593 FMF917593:FMG917593 FWB917593:FWC917593 GFX917593:GFY917593 GPT917593:GPU917593 GZP917593:GZQ917593 HJL917593:HJM917593 HTH917593:HTI917593 IDD917593:IDE917593 IMZ917593:INA917593 IWV917593:IWW917593 JGR917593:JGS917593 JQN917593:JQO917593 KAJ917593:KAK917593 KKF917593:KKG917593 KUB917593:KUC917593 LDX917593:LDY917593 LNT917593:LNU917593 LXP917593:LXQ917593 MHL917593:MHM917593 MRH917593:MRI917593 NBD917593:NBE917593 NKZ917593:NLA917593 NUV917593:NUW917593 OER917593:OES917593 OON917593:OOO917593 OYJ917593:OYK917593 PIF917593:PIG917593 PSB917593:PSC917593 QBX917593:QBY917593 QLT917593:QLU917593 QVP917593:QVQ917593 RFL917593:RFM917593 RPH917593:RPI917593 RZD917593:RZE917593 SIZ917593:SJA917593 SSV917593:SSW917593 TCR917593:TCS917593 TMN917593:TMO917593 TWJ917593:TWK917593 UGF917593:UGG917593 UQB917593:UQC917593 UZX917593:UZY917593 VJT917593:VJU917593 VTP917593:VTQ917593 WDL917593:WDM917593 WNH917593:WNI917593 WXD917593:WXE917593 AV983129:AW983129 KR983129:KS983129 UN983129:UO983129 AEJ983129:AEK983129 AOF983129:AOG983129 AYB983129:AYC983129 BHX983129:BHY983129 BRT983129:BRU983129 CBP983129:CBQ983129 CLL983129:CLM983129 CVH983129:CVI983129 DFD983129:DFE983129 DOZ983129:DPA983129 DYV983129:DYW983129 EIR983129:EIS983129 ESN983129:ESO983129 FCJ983129:FCK983129 FMF983129:FMG983129 FWB983129:FWC983129 GFX983129:GFY983129 GPT983129:GPU983129 GZP983129:GZQ983129 HJL983129:HJM983129 HTH983129:HTI983129 IDD983129:IDE983129 IMZ983129:INA983129 IWV983129:IWW983129 JGR983129:JGS983129 JQN983129:JQO983129 KAJ983129:KAK983129 KKF983129:KKG983129 KUB983129:KUC983129 LDX983129:LDY983129 LNT983129:LNU983129 LXP983129:LXQ983129 MHL983129:MHM983129 MRH983129:MRI983129 NBD983129:NBE983129 NKZ983129:NLA983129 NUV983129:NUW983129 OER983129:OES983129 OON983129:OOO983129 OYJ983129:OYK983129 PIF983129:PIG983129 PSB983129:PSC983129 QBX983129:QBY983129 QLT983129:QLU983129 QVP983129:QVQ983129 RFL983129:RFM983129 RPH983129:RPI983129 RZD983129:RZE983129 SIZ983129:SJA983129 SSV983129:SSW983129 TCR983129:TCS983129 TMN983129:TMO983129 TWJ983129:TWK983129 UGF983129:UGG983129 UQB983129:UQC983129 UZX983129:UZY983129 VJT983129:VJU983129 VTP983129:VTQ983129 WDL983129:WDM983129 WNH983129:WNI983129 WXD983129:WXE983129 KQ101 UM101 AEI101 AOE101 AYA101 BHW101 BRS101 CBO101 CLK101 CVG101 DFC101 DOY101 DYU101 EIQ101 ESM101 FCI101 FME101 FWA101 GFW101 GPS101 GZO101 HJK101 HTG101 IDC101 IMY101 IWU101 JGQ101 JQM101 KAI101 KKE101 KUA101 LDW101 LNS101 LXO101 MHK101 MRG101 NBC101 NKY101 NUU101 OEQ101 OOM101 OYI101 PIE101 PSA101 QBW101 QLS101 QVO101 RFK101 RPG101 RZC101 SIY101 SSU101 TCQ101 TMM101 TWI101 UGE101 UQA101 UZW101 VJS101 VTO101 WDK101 WNG101 WXC101 WXC983123:WXC983141 AU65619:AU65637 KQ65619:KQ65637 UM65619:UM65637 AEI65619:AEI65637 AOE65619:AOE65637 AYA65619:AYA65637 BHW65619:BHW65637 BRS65619:BRS65637 CBO65619:CBO65637 CLK65619:CLK65637 CVG65619:CVG65637 DFC65619:DFC65637 DOY65619:DOY65637 DYU65619:DYU65637 EIQ65619:EIQ65637 ESM65619:ESM65637 FCI65619:FCI65637 FME65619:FME65637 FWA65619:FWA65637 GFW65619:GFW65637 GPS65619:GPS65637 GZO65619:GZO65637 HJK65619:HJK65637 HTG65619:HTG65637 IDC65619:IDC65637 IMY65619:IMY65637 IWU65619:IWU65637 JGQ65619:JGQ65637 JQM65619:JQM65637 KAI65619:KAI65637 KKE65619:KKE65637 KUA65619:KUA65637 LDW65619:LDW65637 LNS65619:LNS65637 LXO65619:LXO65637 MHK65619:MHK65637 MRG65619:MRG65637 NBC65619:NBC65637 NKY65619:NKY65637 NUU65619:NUU65637 OEQ65619:OEQ65637 OOM65619:OOM65637 OYI65619:OYI65637 PIE65619:PIE65637 PSA65619:PSA65637 QBW65619:QBW65637 QLS65619:QLS65637 QVO65619:QVO65637 RFK65619:RFK65637 RPG65619:RPG65637 RZC65619:RZC65637 SIY65619:SIY65637 SSU65619:SSU65637 TCQ65619:TCQ65637 TMM65619:TMM65637 TWI65619:TWI65637 UGE65619:UGE65637 UQA65619:UQA65637 UZW65619:UZW65637 VJS65619:VJS65637 VTO65619:VTO65637 WDK65619:WDK65637 WNG65619:WNG65637 WXC65619:WXC65637 AU131155:AU131173 KQ131155:KQ131173 UM131155:UM131173 AEI131155:AEI131173 AOE131155:AOE131173 AYA131155:AYA131173 BHW131155:BHW131173 BRS131155:BRS131173 CBO131155:CBO131173 CLK131155:CLK131173 CVG131155:CVG131173 DFC131155:DFC131173 DOY131155:DOY131173 DYU131155:DYU131173 EIQ131155:EIQ131173 ESM131155:ESM131173 FCI131155:FCI131173 FME131155:FME131173 FWA131155:FWA131173 GFW131155:GFW131173 GPS131155:GPS131173 GZO131155:GZO131173 HJK131155:HJK131173 HTG131155:HTG131173 IDC131155:IDC131173 IMY131155:IMY131173 IWU131155:IWU131173 JGQ131155:JGQ131173 JQM131155:JQM131173 KAI131155:KAI131173 KKE131155:KKE131173 KUA131155:KUA131173 LDW131155:LDW131173 LNS131155:LNS131173 LXO131155:LXO131173 MHK131155:MHK131173 MRG131155:MRG131173 NBC131155:NBC131173 NKY131155:NKY131173 NUU131155:NUU131173 OEQ131155:OEQ131173 OOM131155:OOM131173 OYI131155:OYI131173 PIE131155:PIE131173 PSA131155:PSA131173 QBW131155:QBW131173 QLS131155:QLS131173 QVO131155:QVO131173 RFK131155:RFK131173 RPG131155:RPG131173 RZC131155:RZC131173 SIY131155:SIY131173 SSU131155:SSU131173 TCQ131155:TCQ131173 TMM131155:TMM131173 TWI131155:TWI131173 UGE131155:UGE131173 UQA131155:UQA131173 UZW131155:UZW131173 VJS131155:VJS131173 VTO131155:VTO131173 WDK131155:WDK131173 WNG131155:WNG131173 WXC131155:WXC131173 AU196691:AU196709 KQ196691:KQ196709 UM196691:UM196709 AEI196691:AEI196709 AOE196691:AOE196709 AYA196691:AYA196709 BHW196691:BHW196709 BRS196691:BRS196709 CBO196691:CBO196709 CLK196691:CLK196709 CVG196691:CVG196709 DFC196691:DFC196709 DOY196691:DOY196709 DYU196691:DYU196709 EIQ196691:EIQ196709 ESM196691:ESM196709 FCI196691:FCI196709 FME196691:FME196709 FWA196691:FWA196709 GFW196691:GFW196709 GPS196691:GPS196709 GZO196691:GZO196709 HJK196691:HJK196709 HTG196691:HTG196709 IDC196691:IDC196709 IMY196691:IMY196709 IWU196691:IWU196709 JGQ196691:JGQ196709 JQM196691:JQM196709 KAI196691:KAI196709 KKE196691:KKE196709 KUA196691:KUA196709 LDW196691:LDW196709 LNS196691:LNS196709 LXO196691:LXO196709 MHK196691:MHK196709 MRG196691:MRG196709 NBC196691:NBC196709 NKY196691:NKY196709 NUU196691:NUU196709 OEQ196691:OEQ196709 OOM196691:OOM196709 OYI196691:OYI196709 PIE196691:PIE196709 PSA196691:PSA196709 QBW196691:QBW196709 QLS196691:QLS196709 QVO196691:QVO196709 RFK196691:RFK196709 RPG196691:RPG196709 RZC196691:RZC196709 SIY196691:SIY196709 SSU196691:SSU196709 TCQ196691:TCQ196709 TMM196691:TMM196709 TWI196691:TWI196709 UGE196691:UGE196709 UQA196691:UQA196709 UZW196691:UZW196709 VJS196691:VJS196709 VTO196691:VTO196709 WDK196691:WDK196709 WNG196691:WNG196709 WXC196691:WXC196709 AU262227:AU262245 KQ262227:KQ262245 UM262227:UM262245 AEI262227:AEI262245 AOE262227:AOE262245 AYA262227:AYA262245 BHW262227:BHW262245 BRS262227:BRS262245 CBO262227:CBO262245 CLK262227:CLK262245 CVG262227:CVG262245 DFC262227:DFC262245 DOY262227:DOY262245 DYU262227:DYU262245 EIQ262227:EIQ262245 ESM262227:ESM262245 FCI262227:FCI262245 FME262227:FME262245 FWA262227:FWA262245 GFW262227:GFW262245 GPS262227:GPS262245 GZO262227:GZO262245 HJK262227:HJK262245 HTG262227:HTG262245 IDC262227:IDC262245 IMY262227:IMY262245 IWU262227:IWU262245 JGQ262227:JGQ262245 JQM262227:JQM262245 KAI262227:KAI262245 KKE262227:KKE262245 KUA262227:KUA262245 LDW262227:LDW262245 LNS262227:LNS262245 LXO262227:LXO262245 MHK262227:MHK262245 MRG262227:MRG262245 NBC262227:NBC262245 NKY262227:NKY262245 NUU262227:NUU262245 OEQ262227:OEQ262245 OOM262227:OOM262245 OYI262227:OYI262245 PIE262227:PIE262245 PSA262227:PSA262245 QBW262227:QBW262245 QLS262227:QLS262245 QVO262227:QVO262245 RFK262227:RFK262245 RPG262227:RPG262245 RZC262227:RZC262245 SIY262227:SIY262245 SSU262227:SSU262245 TCQ262227:TCQ262245 TMM262227:TMM262245 TWI262227:TWI262245 UGE262227:UGE262245 UQA262227:UQA262245 UZW262227:UZW262245 VJS262227:VJS262245 VTO262227:VTO262245 WDK262227:WDK262245 WNG262227:WNG262245 WXC262227:WXC262245 AU327763:AU327781 KQ327763:KQ327781 UM327763:UM327781 AEI327763:AEI327781 AOE327763:AOE327781 AYA327763:AYA327781 BHW327763:BHW327781 BRS327763:BRS327781 CBO327763:CBO327781 CLK327763:CLK327781 CVG327763:CVG327781 DFC327763:DFC327781 DOY327763:DOY327781 DYU327763:DYU327781 EIQ327763:EIQ327781 ESM327763:ESM327781 FCI327763:FCI327781 FME327763:FME327781 FWA327763:FWA327781 GFW327763:GFW327781 GPS327763:GPS327781 GZO327763:GZO327781 HJK327763:HJK327781 HTG327763:HTG327781 IDC327763:IDC327781 IMY327763:IMY327781 IWU327763:IWU327781 JGQ327763:JGQ327781 JQM327763:JQM327781 KAI327763:KAI327781 KKE327763:KKE327781 KUA327763:KUA327781 LDW327763:LDW327781 LNS327763:LNS327781 LXO327763:LXO327781 MHK327763:MHK327781 MRG327763:MRG327781 NBC327763:NBC327781 NKY327763:NKY327781 NUU327763:NUU327781 OEQ327763:OEQ327781 OOM327763:OOM327781 OYI327763:OYI327781 PIE327763:PIE327781 PSA327763:PSA327781 QBW327763:QBW327781 QLS327763:QLS327781 QVO327763:QVO327781 RFK327763:RFK327781 RPG327763:RPG327781 RZC327763:RZC327781 SIY327763:SIY327781 SSU327763:SSU327781 TCQ327763:TCQ327781 TMM327763:TMM327781 TWI327763:TWI327781 UGE327763:UGE327781 UQA327763:UQA327781 UZW327763:UZW327781 VJS327763:VJS327781 VTO327763:VTO327781 WDK327763:WDK327781 WNG327763:WNG327781 WXC327763:WXC327781 AU393299:AU393317 KQ393299:KQ393317 UM393299:UM393317 AEI393299:AEI393317 AOE393299:AOE393317 AYA393299:AYA393317 BHW393299:BHW393317 BRS393299:BRS393317 CBO393299:CBO393317 CLK393299:CLK393317 CVG393299:CVG393317 DFC393299:DFC393317 DOY393299:DOY393317 DYU393299:DYU393317 EIQ393299:EIQ393317 ESM393299:ESM393317 FCI393299:FCI393317 FME393299:FME393317 FWA393299:FWA393317 GFW393299:GFW393317 GPS393299:GPS393317 GZO393299:GZO393317 HJK393299:HJK393317 HTG393299:HTG393317 IDC393299:IDC393317 IMY393299:IMY393317 IWU393299:IWU393317 JGQ393299:JGQ393317 JQM393299:JQM393317 KAI393299:KAI393317 KKE393299:KKE393317 KUA393299:KUA393317 LDW393299:LDW393317 LNS393299:LNS393317 LXO393299:LXO393317 MHK393299:MHK393317 MRG393299:MRG393317 NBC393299:NBC393317 NKY393299:NKY393317 NUU393299:NUU393317 OEQ393299:OEQ393317 OOM393299:OOM393317 OYI393299:OYI393317 PIE393299:PIE393317 PSA393299:PSA393317 QBW393299:QBW393317 QLS393299:QLS393317 QVO393299:QVO393317 RFK393299:RFK393317 RPG393299:RPG393317 RZC393299:RZC393317 SIY393299:SIY393317 SSU393299:SSU393317 TCQ393299:TCQ393317 TMM393299:TMM393317 TWI393299:TWI393317 UGE393299:UGE393317 UQA393299:UQA393317 UZW393299:UZW393317 VJS393299:VJS393317 VTO393299:VTO393317 WDK393299:WDK393317 WNG393299:WNG393317 WXC393299:WXC393317 AU458835:AU458853 KQ458835:KQ458853 UM458835:UM458853 AEI458835:AEI458853 AOE458835:AOE458853 AYA458835:AYA458853 BHW458835:BHW458853 BRS458835:BRS458853 CBO458835:CBO458853 CLK458835:CLK458853 CVG458835:CVG458853 DFC458835:DFC458853 DOY458835:DOY458853 DYU458835:DYU458853 EIQ458835:EIQ458853 ESM458835:ESM458853 FCI458835:FCI458853 FME458835:FME458853 FWA458835:FWA458853 GFW458835:GFW458853 GPS458835:GPS458853 GZO458835:GZO458853 HJK458835:HJK458853 HTG458835:HTG458853 IDC458835:IDC458853 IMY458835:IMY458853 IWU458835:IWU458853 JGQ458835:JGQ458853 JQM458835:JQM458853 KAI458835:KAI458853 KKE458835:KKE458853 KUA458835:KUA458853 LDW458835:LDW458853 LNS458835:LNS458853 LXO458835:LXO458853 MHK458835:MHK458853 MRG458835:MRG458853 NBC458835:NBC458853 NKY458835:NKY458853 NUU458835:NUU458853 OEQ458835:OEQ458853 OOM458835:OOM458853 OYI458835:OYI458853 PIE458835:PIE458853 PSA458835:PSA458853 QBW458835:QBW458853 QLS458835:QLS458853 QVO458835:QVO458853 RFK458835:RFK458853 RPG458835:RPG458853 RZC458835:RZC458853 SIY458835:SIY458853 SSU458835:SSU458853 TCQ458835:TCQ458853 TMM458835:TMM458853 TWI458835:TWI458853 UGE458835:UGE458853 UQA458835:UQA458853 UZW458835:UZW458853 VJS458835:VJS458853 VTO458835:VTO458853 WDK458835:WDK458853 WNG458835:WNG458853 WXC458835:WXC458853 AU524371:AU524389 KQ524371:KQ524389 UM524371:UM524389 AEI524371:AEI524389 AOE524371:AOE524389 AYA524371:AYA524389 BHW524371:BHW524389 BRS524371:BRS524389 CBO524371:CBO524389 CLK524371:CLK524389 CVG524371:CVG524389 DFC524371:DFC524389 DOY524371:DOY524389 DYU524371:DYU524389 EIQ524371:EIQ524389 ESM524371:ESM524389 FCI524371:FCI524389 FME524371:FME524389 FWA524371:FWA524389 GFW524371:GFW524389 GPS524371:GPS524389 GZO524371:GZO524389 HJK524371:HJK524389 HTG524371:HTG524389 IDC524371:IDC524389 IMY524371:IMY524389 IWU524371:IWU524389 JGQ524371:JGQ524389 JQM524371:JQM524389 KAI524371:KAI524389 KKE524371:KKE524389 KUA524371:KUA524389 LDW524371:LDW524389 LNS524371:LNS524389 LXO524371:LXO524389 MHK524371:MHK524389 MRG524371:MRG524389 NBC524371:NBC524389 NKY524371:NKY524389 NUU524371:NUU524389 OEQ524371:OEQ524389 OOM524371:OOM524389 OYI524371:OYI524389 PIE524371:PIE524389 PSA524371:PSA524389 QBW524371:QBW524389 QLS524371:QLS524389 QVO524371:QVO524389 RFK524371:RFK524389 RPG524371:RPG524389 RZC524371:RZC524389 SIY524371:SIY524389 SSU524371:SSU524389 TCQ524371:TCQ524389 TMM524371:TMM524389 TWI524371:TWI524389 UGE524371:UGE524389 UQA524371:UQA524389 UZW524371:UZW524389 VJS524371:VJS524389 VTO524371:VTO524389 WDK524371:WDK524389 WNG524371:WNG524389 WXC524371:WXC524389 AU589907:AU589925 KQ589907:KQ589925 UM589907:UM589925 AEI589907:AEI589925 AOE589907:AOE589925 AYA589907:AYA589925 BHW589907:BHW589925 BRS589907:BRS589925 CBO589907:CBO589925 CLK589907:CLK589925 CVG589907:CVG589925 DFC589907:DFC589925 DOY589907:DOY589925 DYU589907:DYU589925 EIQ589907:EIQ589925 ESM589907:ESM589925 FCI589907:FCI589925 FME589907:FME589925 FWA589907:FWA589925 GFW589907:GFW589925 GPS589907:GPS589925 GZO589907:GZO589925 HJK589907:HJK589925 HTG589907:HTG589925 IDC589907:IDC589925 IMY589907:IMY589925 IWU589907:IWU589925 JGQ589907:JGQ589925 JQM589907:JQM589925 KAI589907:KAI589925 KKE589907:KKE589925 KUA589907:KUA589925 LDW589907:LDW589925 LNS589907:LNS589925 LXO589907:LXO589925 MHK589907:MHK589925 MRG589907:MRG589925 NBC589907:NBC589925 NKY589907:NKY589925 NUU589907:NUU589925 OEQ589907:OEQ589925 OOM589907:OOM589925 OYI589907:OYI589925 PIE589907:PIE589925 PSA589907:PSA589925 QBW589907:QBW589925 QLS589907:QLS589925 QVO589907:QVO589925 RFK589907:RFK589925 RPG589907:RPG589925 RZC589907:RZC589925 SIY589907:SIY589925 SSU589907:SSU589925 TCQ589907:TCQ589925 TMM589907:TMM589925 TWI589907:TWI589925 UGE589907:UGE589925 UQA589907:UQA589925 UZW589907:UZW589925 VJS589907:VJS589925 VTO589907:VTO589925 WDK589907:WDK589925 WNG589907:WNG589925 WXC589907:WXC589925 AU655443:AU655461 KQ655443:KQ655461 UM655443:UM655461 AEI655443:AEI655461 AOE655443:AOE655461 AYA655443:AYA655461 BHW655443:BHW655461 BRS655443:BRS655461 CBO655443:CBO655461 CLK655443:CLK655461 CVG655443:CVG655461 DFC655443:DFC655461 DOY655443:DOY655461 DYU655443:DYU655461 EIQ655443:EIQ655461 ESM655443:ESM655461 FCI655443:FCI655461 FME655443:FME655461 FWA655443:FWA655461 GFW655443:GFW655461 GPS655443:GPS655461 GZO655443:GZO655461 HJK655443:HJK655461 HTG655443:HTG655461 IDC655443:IDC655461 IMY655443:IMY655461 IWU655443:IWU655461 JGQ655443:JGQ655461 JQM655443:JQM655461 KAI655443:KAI655461 KKE655443:KKE655461 KUA655443:KUA655461 LDW655443:LDW655461 LNS655443:LNS655461 LXO655443:LXO655461 MHK655443:MHK655461 MRG655443:MRG655461 NBC655443:NBC655461 NKY655443:NKY655461 NUU655443:NUU655461 OEQ655443:OEQ655461 OOM655443:OOM655461 OYI655443:OYI655461 PIE655443:PIE655461 PSA655443:PSA655461 QBW655443:QBW655461 QLS655443:QLS655461 QVO655443:QVO655461 RFK655443:RFK655461 RPG655443:RPG655461 RZC655443:RZC655461 SIY655443:SIY655461 SSU655443:SSU655461 TCQ655443:TCQ655461 TMM655443:TMM655461 TWI655443:TWI655461 UGE655443:UGE655461 UQA655443:UQA655461 UZW655443:UZW655461 VJS655443:VJS655461 VTO655443:VTO655461 WDK655443:WDK655461 WNG655443:WNG655461 WXC655443:WXC655461 AU720979:AU720997 KQ720979:KQ720997 UM720979:UM720997 AEI720979:AEI720997 AOE720979:AOE720997 AYA720979:AYA720997 BHW720979:BHW720997 BRS720979:BRS720997 CBO720979:CBO720997 CLK720979:CLK720997 CVG720979:CVG720997 DFC720979:DFC720997 DOY720979:DOY720997 DYU720979:DYU720997 EIQ720979:EIQ720997 ESM720979:ESM720997 FCI720979:FCI720997 FME720979:FME720997 FWA720979:FWA720997 GFW720979:GFW720997 GPS720979:GPS720997 GZO720979:GZO720997 HJK720979:HJK720997 HTG720979:HTG720997 IDC720979:IDC720997 IMY720979:IMY720997 IWU720979:IWU720997 JGQ720979:JGQ720997 JQM720979:JQM720997 KAI720979:KAI720997 KKE720979:KKE720997 KUA720979:KUA720997 LDW720979:LDW720997 LNS720979:LNS720997 LXO720979:LXO720997 MHK720979:MHK720997 MRG720979:MRG720997 NBC720979:NBC720997 NKY720979:NKY720997 NUU720979:NUU720997 OEQ720979:OEQ720997 OOM720979:OOM720997 OYI720979:OYI720997 PIE720979:PIE720997 PSA720979:PSA720997 QBW720979:QBW720997 QLS720979:QLS720997 QVO720979:QVO720997 RFK720979:RFK720997 RPG720979:RPG720997 RZC720979:RZC720997 SIY720979:SIY720997 SSU720979:SSU720997 TCQ720979:TCQ720997 TMM720979:TMM720997 TWI720979:TWI720997 UGE720979:UGE720997 UQA720979:UQA720997 UZW720979:UZW720997 VJS720979:VJS720997 VTO720979:VTO720997 WDK720979:WDK720997 WNG720979:WNG720997 WXC720979:WXC720997 AU786515:AU786533 KQ786515:KQ786533 UM786515:UM786533 AEI786515:AEI786533 AOE786515:AOE786533 AYA786515:AYA786533 BHW786515:BHW786533 BRS786515:BRS786533 CBO786515:CBO786533 CLK786515:CLK786533 CVG786515:CVG786533 DFC786515:DFC786533 DOY786515:DOY786533 DYU786515:DYU786533 EIQ786515:EIQ786533 ESM786515:ESM786533 FCI786515:FCI786533 FME786515:FME786533 FWA786515:FWA786533 GFW786515:GFW786533 GPS786515:GPS786533 GZO786515:GZO786533 HJK786515:HJK786533 HTG786515:HTG786533 IDC786515:IDC786533 IMY786515:IMY786533 IWU786515:IWU786533 JGQ786515:JGQ786533 JQM786515:JQM786533 KAI786515:KAI786533 KKE786515:KKE786533 KUA786515:KUA786533 LDW786515:LDW786533 LNS786515:LNS786533 LXO786515:LXO786533 MHK786515:MHK786533 MRG786515:MRG786533 NBC786515:NBC786533 NKY786515:NKY786533 NUU786515:NUU786533 OEQ786515:OEQ786533 OOM786515:OOM786533 OYI786515:OYI786533 PIE786515:PIE786533 PSA786515:PSA786533 QBW786515:QBW786533 QLS786515:QLS786533 QVO786515:QVO786533 RFK786515:RFK786533 RPG786515:RPG786533 RZC786515:RZC786533 SIY786515:SIY786533 SSU786515:SSU786533 TCQ786515:TCQ786533 TMM786515:TMM786533 TWI786515:TWI786533 UGE786515:UGE786533 UQA786515:UQA786533 UZW786515:UZW786533 VJS786515:VJS786533 VTO786515:VTO786533 WDK786515:WDK786533 WNG786515:WNG786533 WXC786515:WXC786533 AU852051:AU852069 KQ852051:KQ852069 UM852051:UM852069 AEI852051:AEI852069 AOE852051:AOE852069 AYA852051:AYA852069 BHW852051:BHW852069 BRS852051:BRS852069 CBO852051:CBO852069 CLK852051:CLK852069 CVG852051:CVG852069 DFC852051:DFC852069 DOY852051:DOY852069 DYU852051:DYU852069 EIQ852051:EIQ852069 ESM852051:ESM852069 FCI852051:FCI852069 FME852051:FME852069 FWA852051:FWA852069 GFW852051:GFW852069 GPS852051:GPS852069 GZO852051:GZO852069 HJK852051:HJK852069 HTG852051:HTG852069 IDC852051:IDC852069 IMY852051:IMY852069 IWU852051:IWU852069 JGQ852051:JGQ852069 JQM852051:JQM852069 KAI852051:KAI852069 KKE852051:KKE852069 KUA852051:KUA852069 LDW852051:LDW852069 LNS852051:LNS852069 LXO852051:LXO852069 MHK852051:MHK852069 MRG852051:MRG852069 NBC852051:NBC852069 NKY852051:NKY852069 NUU852051:NUU852069 OEQ852051:OEQ852069 OOM852051:OOM852069 OYI852051:OYI852069 PIE852051:PIE852069 PSA852051:PSA852069 QBW852051:QBW852069 QLS852051:QLS852069 QVO852051:QVO852069 RFK852051:RFK852069 RPG852051:RPG852069 RZC852051:RZC852069 SIY852051:SIY852069 SSU852051:SSU852069 TCQ852051:TCQ852069 TMM852051:TMM852069 TWI852051:TWI852069 UGE852051:UGE852069 UQA852051:UQA852069 UZW852051:UZW852069 VJS852051:VJS852069 VTO852051:VTO852069 WDK852051:WDK852069 WNG852051:WNG852069 WXC852051:WXC852069 AU917587:AU917605 KQ917587:KQ917605 UM917587:UM917605 AEI917587:AEI917605 AOE917587:AOE917605 AYA917587:AYA917605 BHW917587:BHW917605 BRS917587:BRS917605 CBO917587:CBO917605 CLK917587:CLK917605 CVG917587:CVG917605 DFC917587:DFC917605 DOY917587:DOY917605 DYU917587:DYU917605 EIQ917587:EIQ917605 ESM917587:ESM917605 FCI917587:FCI917605 FME917587:FME917605 FWA917587:FWA917605 GFW917587:GFW917605 GPS917587:GPS917605 GZO917587:GZO917605 HJK917587:HJK917605 HTG917587:HTG917605 IDC917587:IDC917605 IMY917587:IMY917605 IWU917587:IWU917605 JGQ917587:JGQ917605 JQM917587:JQM917605 KAI917587:KAI917605 KKE917587:KKE917605 KUA917587:KUA917605 LDW917587:LDW917605 LNS917587:LNS917605 LXO917587:LXO917605 MHK917587:MHK917605 MRG917587:MRG917605 NBC917587:NBC917605 NKY917587:NKY917605 NUU917587:NUU917605 OEQ917587:OEQ917605 OOM917587:OOM917605 OYI917587:OYI917605 PIE917587:PIE917605 PSA917587:PSA917605 QBW917587:QBW917605 QLS917587:QLS917605 QVO917587:QVO917605 RFK917587:RFK917605 RPG917587:RPG917605 RZC917587:RZC917605 SIY917587:SIY917605 SSU917587:SSU917605 TCQ917587:TCQ917605 TMM917587:TMM917605 TWI917587:TWI917605 UGE917587:UGE917605 UQA917587:UQA917605 UZW917587:UZW917605 VJS917587:VJS917605 VTO917587:VTO917605 WDK917587:WDK917605 WNG917587:WNG917605 WXC917587:WXC917605 AU983123:AU983141 KQ983123:KQ983141 UM983123:UM983141 AEI983123:AEI983141 AOE983123:AOE983141 AYA983123:AYA983141 BHW983123:BHW983141 BRS983123:BRS983141 CBO983123:CBO983141 CLK983123:CLK983141 CVG983123:CVG983141 DFC983123:DFC983141 DOY983123:DOY983141 DYU983123:DYU983141 EIQ983123:EIQ983141 ESM983123:ESM983141 FCI983123:FCI983141 FME983123:FME983141 FWA983123:FWA983141 GFW983123:GFW983141 GPS983123:GPS983141 GZO983123:GZO983141 HJK983123:HJK983141 HTG983123:HTG983141 IDC983123:IDC983141 IMY983123:IMY983141 IWU983123:IWU983141 JGQ983123:JGQ983141 JQM983123:JQM983141 KAI983123:KAI983141 KKE983123:KKE983141 KUA983123:KUA983141 LDW983123:LDW983141 LNS983123:LNS983141 LXO983123:LXO983141 MHK983123:MHK983141 MRG983123:MRG983141 NBC983123:NBC983141 NKY983123:NKY983141 NUU983123:NUU983141 OEQ983123:OEQ983141 OOM983123:OOM983141 OYI983123:OYI983141 PIE983123:PIE983141 PSA983123:PSA983141 QBW983123:QBW983141 QLS983123:QLS983141 QVO983123:QVO983141 RFK983123:RFK983141 RPG983123:RPG983141 RZC983123:RZC983141 SIY983123:SIY983141 SSU983123:SSU983141 TCQ983123:TCQ983141 TMM983123:TMM983141 TWI983123:TWI983141 UGE983123:UGE983141 UQA983123:UQA983141 UZW983123:UZW983141 VJS983123:VJS983141 VTO983123:VTO983141 WDK983123:WDK983141 WNG983123:WNG983141 AV99:AW99 KQ96:KQ98 WXC96:WXC98 WNG96:WNG98 WDK96:WDK98 VTO96:VTO98 VJS96:VJS98 UZW96:UZW98 UQA96:UQA98 UGE96:UGE98 TWI96:TWI98 TMM96:TMM98 TCQ96:TCQ98 SSU96:SSU98 SIY96:SIY98 RZC96:RZC98 RPG96:RPG98 RFK96:RFK98 QVO96:QVO98 QLS96:QLS98 QBW96:QBW98 PSA96:PSA98 PIE96:PIE98 OYI96:OYI98 OOM96:OOM98 OEQ96:OEQ98 NUU96:NUU98 NKY96:NKY98 NBC96:NBC98 MRG96:MRG98 MHK96:MHK98 LXO96:LXO98 LNS96:LNS98 LDW96:LDW98 KUA96:KUA98 KKE96:KKE98 KAI96:KAI98 JQM96:JQM98 JGQ96:JGQ98 IWU96:IWU98 IMY96:IMY98 IDC96:IDC98 HTG96:HTG98 HJK96:HJK98 GZO96:GZO98 GPS96:GPS98 GFW96:GFW98 FWA96:FWA98 FME96:FME98 FCI96:FCI98 ESM96:ESM98 EIQ96:EIQ98 DYU96:DYU98 DOY96:DOY98 DFC96:DFC98 CVG96:CVG98 CLK96:CLK98 CBO96:CBO98 BRS96:BRS98 BHW96:BHW98 AYA96:AYA98 AOE96:AOE98 AEI96:AEI98 UM96:UM98 AU6:AU9 AU22:AW24 AU20:AU21 AU25 AU30:AW31 AU27:AU29 AU26:AW26 WXC6:WXC88 KQ6:KQ88 UM6:UM88 AEI6:AEI88 AOE6:AOE88 AYA6:AYA88 BHW6:BHW88 BRS6:BRS88 CBO6:CBO88 CLK6:CLK88 CVG6:CVG88 DFC6:DFC88 DOY6:DOY88 DYU6:DYU88 EIQ6:EIQ88 ESM6:ESM88 FCI6:FCI88 FME6:FME88 FWA6:FWA88 GFW6:GFW88 GPS6:GPS88 GZO6:GZO88 HJK6:HJK88 HTG6:HTG88 IDC6:IDC88 IMY6:IMY88 IWU6:IWU88 JGQ6:JGQ88 JQM6:JQM88 KAI6:KAI88 KKE6:KKE88 KUA6:KUA88 LDW6:LDW88 LNS6:LNS88 LXO6:LXO88 MHK6:MHK88 MRG6:MRG88 NBC6:NBC88 NKY6:NKY88 NUU6:NUU88 OEQ6:OEQ88 OOM6:OOM88 OYI6:OYI88 PIE6:PIE88 PSA6:PSA88 QBW6:QBW88 QLS6:QLS88 QVO6:QVO88 RFK6:RFK88 RPG6:RPG88 RZC6:RZC88 SIY6:SIY88 SSU6:SSU88 TCQ6:TCQ88 TMM6:TMM88 TWI6:TWI88 UGE6:UGE88 UQA6:UQA88 UZW6:UZW88 VJS6:VJS88 VTO6:VTO88 WDK6:WDK88 WNG6:WNG88 AU32:AU101">
      <formula1>$AU$6:$AU$7</formula1>
    </dataValidation>
    <dataValidation type="list" allowBlank="1" showInputMessage="1" showErrorMessage="1" sqref="AE10:AE15 AE22:AE23 AE26">
      <formula1>$AN$5:$AN$7</formula1>
    </dataValidation>
    <dataValidation type="list" allowBlank="1" showInputMessage="1" showErrorMessage="1" sqref="K10:K15 K17:K18 K20:K24 K30 K26 K28">
      <formula1>$K$6:$K$7</formula1>
    </dataValidation>
    <dataValidation type="list" allowBlank="1" showInputMessage="1" showErrorMessage="1" sqref="AZ11:AZ15 AZ17:AZ18 AZ22:AZ24 AZ30:AZ31 AZ26">
      <formula1>$BK$5:$BK$7</formula1>
    </dataValidation>
    <dataValidation type="list" allowBlank="1" showInputMessage="1" showErrorMessage="1" sqref="AD28">
      <formula1>$AM$6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tabColor rgb="FF0070C0"/>
  </sheetPr>
  <dimension ref="A1:BA243"/>
  <sheetViews>
    <sheetView showGridLines="0" view="pageBreakPreview" zoomScaleNormal="100" zoomScaleSheetLayoutView="100" workbookViewId="0">
      <selection activeCell="Y11" sqref="Y11:AD12"/>
    </sheetView>
  </sheetViews>
  <sheetFormatPr defaultColWidth="2.5" defaultRowHeight="7.5" customHeight="1"/>
  <cols>
    <col min="1" max="5" width="2.375" style="1" customWidth="1"/>
    <col min="6" max="41" width="2.5" style="1" customWidth="1"/>
    <col min="42" max="43" width="2.375" style="1" customWidth="1"/>
    <col min="44" max="44" width="8.625" style="26" customWidth="1"/>
    <col min="45" max="45" width="63.625" style="26" customWidth="1"/>
    <col min="46" max="46" width="4.375" style="1" customWidth="1"/>
    <col min="47" max="16384" width="2.5" style="1"/>
  </cols>
  <sheetData>
    <row r="1" spans="1:45" ht="7.5" customHeight="1">
      <c r="A1" s="26"/>
      <c r="B1" s="26"/>
      <c r="C1" s="26"/>
      <c r="D1" s="26"/>
      <c r="E1" s="26"/>
      <c r="F1" s="26"/>
      <c r="AC1" s="26"/>
      <c r="AD1" s="26"/>
      <c r="AE1" s="26"/>
      <c r="AF1" s="26"/>
      <c r="AG1" s="26"/>
      <c r="AH1" s="305"/>
      <c r="AI1" s="312"/>
      <c r="AJ1" s="312"/>
      <c r="AK1" s="312"/>
      <c r="AL1" s="312"/>
      <c r="AM1" s="312"/>
      <c r="AN1" s="312"/>
      <c r="AO1" s="312"/>
      <c r="AP1" s="305"/>
      <c r="AQ1" s="312"/>
    </row>
    <row r="2" spans="1:45" ht="7.5" customHeight="1">
      <c r="A2" s="341"/>
      <c r="B2" s="341"/>
      <c r="C2" s="341"/>
      <c r="D2" s="341"/>
      <c r="E2" s="341"/>
      <c r="F2" s="341"/>
      <c r="G2" s="305"/>
      <c r="H2" s="305"/>
      <c r="I2" s="305"/>
      <c r="J2" s="305"/>
      <c r="K2" s="305"/>
      <c r="L2" s="305"/>
      <c r="M2" s="305"/>
      <c r="N2" s="305"/>
      <c r="O2" s="305"/>
      <c r="P2" s="305"/>
      <c r="Q2" s="307"/>
      <c r="R2" s="305"/>
      <c r="S2" s="305"/>
      <c r="T2" s="305"/>
      <c r="U2" s="305"/>
      <c r="V2" s="305"/>
      <c r="W2" s="309"/>
      <c r="X2" s="309"/>
      <c r="Y2" s="309"/>
      <c r="Z2" s="305"/>
      <c r="AA2" s="305"/>
      <c r="AB2" s="305"/>
      <c r="AC2" s="305"/>
      <c r="AD2" s="305"/>
      <c r="AE2" s="305"/>
      <c r="AF2" s="305"/>
      <c r="AG2" s="305"/>
      <c r="AH2" s="312"/>
      <c r="AI2" s="309"/>
      <c r="AJ2" s="305"/>
      <c r="AK2" s="305"/>
      <c r="AL2" s="305"/>
      <c r="AM2" s="305"/>
      <c r="AN2" s="305"/>
      <c r="AO2" s="305"/>
      <c r="AP2" s="305"/>
      <c r="AQ2" s="312"/>
      <c r="AR2" s="316"/>
      <c r="AS2" s="316"/>
    </row>
    <row r="3" spans="1:45" ht="7.5" customHeight="1">
      <c r="A3" s="651" t="s">
        <v>164</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P3" s="319"/>
      <c r="AQ3" s="319"/>
      <c r="AR3" s="316"/>
    </row>
    <row r="4" spans="1:45" ht="7.5" customHeight="1">
      <c r="A4" s="502"/>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row>
    <row r="5" spans="1:45" ht="7.5" customHeight="1">
      <c r="A5" s="502"/>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row>
    <row r="6" spans="1:45" ht="7.5" customHeight="1">
      <c r="A6" s="502"/>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R6" s="316"/>
      <c r="AS6" s="316"/>
    </row>
    <row r="7" spans="1:45" ht="7.5" customHeight="1">
      <c r="A7" s="502"/>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row>
    <row r="8" spans="1:45" ht="7.5" customHeight="1">
      <c r="AI8" s="319"/>
      <c r="AJ8" s="319"/>
      <c r="AK8" s="319"/>
      <c r="AL8" s="319"/>
      <c r="AM8" s="319"/>
      <c r="AN8" s="319"/>
      <c r="AO8" s="319"/>
    </row>
    <row r="9" spans="1:45" ht="7.5" customHeight="1">
      <c r="AI9" s="319"/>
      <c r="AJ9" s="319"/>
      <c r="AK9" s="319"/>
      <c r="AL9" s="319"/>
      <c r="AM9" s="319"/>
      <c r="AN9" s="319"/>
      <c r="AO9" s="319"/>
      <c r="AP9" s="331"/>
      <c r="AQ9" s="331"/>
      <c r="AR9" s="147"/>
      <c r="AS9" s="147"/>
    </row>
    <row r="10" spans="1:45" ht="7.5" customHeight="1">
      <c r="AI10" s="319"/>
      <c r="AJ10" s="319"/>
      <c r="AK10" s="319"/>
      <c r="AL10" s="319"/>
      <c r="AM10" s="319"/>
      <c r="AN10" s="319"/>
      <c r="AO10" s="319"/>
      <c r="AP10" s="331"/>
      <c r="AQ10" s="331"/>
      <c r="AR10" s="316"/>
      <c r="AS10" s="316"/>
    </row>
    <row r="11" spans="1:45" ht="7.5" customHeight="1">
      <c r="A11" s="307"/>
      <c r="B11" s="20"/>
      <c r="C11" s="652" t="s">
        <v>167</v>
      </c>
      <c r="D11" s="652"/>
      <c r="E11" s="652"/>
      <c r="F11" s="652"/>
      <c r="G11" s="21"/>
      <c r="H11" s="21"/>
      <c r="I11" s="21"/>
      <c r="J11" s="21"/>
      <c r="K11" s="21"/>
      <c r="L11" s="21"/>
      <c r="M11" s="21"/>
      <c r="N11" s="21"/>
      <c r="O11" s="21"/>
      <c r="P11" s="21"/>
      <c r="Q11" s="21"/>
      <c r="R11" s="21"/>
      <c r="S11" s="489" t="s">
        <v>11</v>
      </c>
      <c r="T11" s="489"/>
      <c r="U11" s="489"/>
      <c r="V11" s="489"/>
      <c r="W11" s="649" t="s">
        <v>574</v>
      </c>
      <c r="X11" s="649"/>
      <c r="Y11" s="649"/>
      <c r="Z11" s="649"/>
      <c r="AA11" s="649"/>
      <c r="AB11" s="649"/>
      <c r="AC11" s="343"/>
      <c r="AD11" s="541" t="s">
        <v>306</v>
      </c>
      <c r="AE11" s="516"/>
      <c r="AF11" s="516"/>
      <c r="AG11" s="516"/>
      <c r="AH11" s="653" t="e">
        <f>VLOOKUP($W$11,管理データ原紙!$B$6:$BA$65613,52,FALSE)</f>
        <v>#N/A</v>
      </c>
      <c r="AI11" s="654"/>
      <c r="AJ11" s="659" t="str">
        <f>IF(ISTEXT(AH11),IF(AH11&gt;0,"回",""),"")</f>
        <v/>
      </c>
      <c r="AK11" s="660"/>
      <c r="AP11" s="331"/>
      <c r="AQ11" s="331"/>
    </row>
    <row r="12" spans="1:45" ht="7.5" customHeight="1">
      <c r="A12" s="20"/>
      <c r="B12" s="20"/>
      <c r="C12" s="652"/>
      <c r="D12" s="652"/>
      <c r="E12" s="652"/>
      <c r="F12" s="652"/>
      <c r="G12" s="663" t="e">
        <f>VLOOKUP($W$11,管理データ原紙!$B$6:$AZ$65613,2,FALSE)</f>
        <v>#N/A</v>
      </c>
      <c r="H12" s="664"/>
      <c r="I12" s="664"/>
      <c r="J12" s="664"/>
      <c r="K12" s="664"/>
      <c r="L12" s="664"/>
      <c r="M12" s="664"/>
      <c r="N12" s="664"/>
      <c r="O12" s="664"/>
      <c r="P12" s="664"/>
      <c r="Q12" s="664"/>
      <c r="S12" s="489"/>
      <c r="T12" s="489"/>
      <c r="U12" s="489"/>
      <c r="V12" s="489"/>
      <c r="W12" s="650"/>
      <c r="X12" s="650"/>
      <c r="Y12" s="650"/>
      <c r="Z12" s="650"/>
      <c r="AA12" s="650"/>
      <c r="AB12" s="650"/>
      <c r="AC12" s="343"/>
      <c r="AD12" s="517"/>
      <c r="AE12" s="507"/>
      <c r="AF12" s="507"/>
      <c r="AG12" s="507"/>
      <c r="AH12" s="655"/>
      <c r="AI12" s="656"/>
      <c r="AJ12" s="511"/>
      <c r="AK12" s="661"/>
      <c r="AP12" s="331"/>
      <c r="AQ12" s="331"/>
      <c r="AR12" s="316"/>
      <c r="AS12" s="316"/>
    </row>
    <row r="13" spans="1:45" ht="7.5" customHeight="1">
      <c r="A13" s="20"/>
      <c r="B13" s="20"/>
      <c r="C13" s="652"/>
      <c r="D13" s="652"/>
      <c r="E13" s="652"/>
      <c r="F13" s="652"/>
      <c r="G13" s="664"/>
      <c r="H13" s="664"/>
      <c r="I13" s="664"/>
      <c r="J13" s="664"/>
      <c r="K13" s="664"/>
      <c r="L13" s="664"/>
      <c r="M13" s="664"/>
      <c r="N13" s="664"/>
      <c r="O13" s="664"/>
      <c r="P13" s="664"/>
      <c r="Q13" s="664"/>
      <c r="T13" s="309"/>
      <c r="U13" s="316"/>
      <c r="V13" s="316"/>
      <c r="W13" s="316"/>
      <c r="X13" s="316"/>
      <c r="Y13" s="343"/>
      <c r="Z13" s="343"/>
      <c r="AA13" s="343"/>
      <c r="AB13" s="343"/>
      <c r="AC13" s="343"/>
      <c r="AD13" s="518"/>
      <c r="AE13" s="519"/>
      <c r="AF13" s="519"/>
      <c r="AG13" s="519"/>
      <c r="AH13" s="657"/>
      <c r="AI13" s="658"/>
      <c r="AJ13" s="637"/>
      <c r="AK13" s="662"/>
      <c r="AP13" s="331"/>
      <c r="AQ13" s="331"/>
      <c r="AR13" s="147"/>
    </row>
    <row r="14" spans="1:45" ht="7.5" customHeight="1">
      <c r="A14" s="20"/>
      <c r="B14" s="20"/>
      <c r="C14" s="666" t="s">
        <v>12</v>
      </c>
      <c r="D14" s="601"/>
      <c r="E14" s="601"/>
      <c r="F14" s="601"/>
      <c r="G14" s="667" t="e">
        <f>VLOOKUP($W$11,管理データ原紙!$B$6:$AZ$65613,3,FALSE)</f>
        <v>#N/A</v>
      </c>
      <c r="H14" s="667"/>
      <c r="I14" s="667"/>
      <c r="J14" s="667"/>
      <c r="K14" s="667"/>
      <c r="L14" s="667"/>
      <c r="M14" s="667"/>
      <c r="N14" s="667"/>
      <c r="O14" s="667"/>
      <c r="P14" s="667"/>
      <c r="Q14" s="23"/>
      <c r="T14" s="343"/>
      <c r="U14" s="335"/>
      <c r="V14" s="353"/>
      <c r="W14" s="18"/>
      <c r="X14" s="316"/>
      <c r="Y14" s="316"/>
      <c r="Z14" s="316"/>
      <c r="AA14" s="316"/>
      <c r="AP14" s="331"/>
      <c r="AQ14" s="331"/>
      <c r="AR14" s="354"/>
    </row>
    <row r="15" spans="1:45" ht="7.5" customHeight="1">
      <c r="A15" s="20"/>
      <c r="B15" s="20"/>
      <c r="C15" s="601"/>
      <c r="D15" s="601"/>
      <c r="E15" s="601"/>
      <c r="F15" s="601"/>
      <c r="G15" s="667"/>
      <c r="H15" s="667"/>
      <c r="I15" s="667"/>
      <c r="J15" s="667"/>
      <c r="K15" s="667"/>
      <c r="L15" s="667"/>
      <c r="M15" s="667"/>
      <c r="N15" s="667"/>
      <c r="O15" s="667"/>
      <c r="P15" s="667"/>
      <c r="Q15" s="669" t="s">
        <v>142</v>
      </c>
      <c r="R15" s="670"/>
      <c r="T15" s="343"/>
      <c r="U15" s="486" t="s">
        <v>19</v>
      </c>
      <c r="V15" s="488"/>
      <c r="W15" s="488"/>
      <c r="X15" s="488"/>
      <c r="AA15" s="316"/>
      <c r="AP15" s="331"/>
      <c r="AQ15" s="331"/>
      <c r="AR15" s="354"/>
    </row>
    <row r="16" spans="1:45" ht="7.5" customHeight="1">
      <c r="A16" s="20"/>
      <c r="B16" s="20"/>
      <c r="C16" s="601"/>
      <c r="D16" s="601"/>
      <c r="E16" s="601"/>
      <c r="F16" s="601"/>
      <c r="G16" s="667"/>
      <c r="H16" s="667"/>
      <c r="I16" s="667"/>
      <c r="J16" s="667"/>
      <c r="K16" s="667"/>
      <c r="L16" s="667"/>
      <c r="M16" s="667"/>
      <c r="N16" s="667"/>
      <c r="O16" s="667"/>
      <c r="P16" s="667"/>
      <c r="Q16" s="670"/>
      <c r="R16" s="670"/>
      <c r="T16" s="343"/>
      <c r="U16" s="488"/>
      <c r="V16" s="488"/>
      <c r="W16" s="488"/>
      <c r="X16" s="488"/>
      <c r="AA16" s="316"/>
      <c r="AP16" s="331"/>
      <c r="AQ16" s="331"/>
      <c r="AR16" s="44"/>
    </row>
    <row r="17" spans="1:53" ht="7.5" customHeight="1">
      <c r="A17" s="20"/>
      <c r="B17" s="20"/>
      <c r="C17" s="307"/>
      <c r="D17" s="307"/>
      <c r="E17" s="307"/>
      <c r="F17" s="307"/>
      <c r="G17" s="667"/>
      <c r="H17" s="667"/>
      <c r="I17" s="667"/>
      <c r="J17" s="667"/>
      <c r="K17" s="667"/>
      <c r="L17" s="667"/>
      <c r="M17" s="667"/>
      <c r="N17" s="667"/>
      <c r="O17" s="667"/>
      <c r="P17" s="667"/>
      <c r="Q17" s="511" t="s">
        <v>15</v>
      </c>
      <c r="R17" s="671" t="e">
        <f>VLOOKUP($W$11,管理データ原紙!$B$6:$AZ$65613,4,FALSE)</f>
        <v>#N/A</v>
      </c>
      <c r="S17" s="502"/>
      <c r="T17" s="488" t="s">
        <v>2</v>
      </c>
      <c r="Y17" s="641" t="e">
        <f>VLOOKUP($W$11,管理データ原紙!$B$6:$AZ$65613,5,FALSE)</f>
        <v>#N/A</v>
      </c>
      <c r="Z17" s="641"/>
      <c r="AA17" s="643" t="s">
        <v>20</v>
      </c>
      <c r="AB17" s="645" t="e">
        <f>VLOOKUP($W$11,管理データ原紙!$B$6:$AZ$65613,5,FALSE)</f>
        <v>#N/A</v>
      </c>
      <c r="AC17" s="645"/>
      <c r="AD17" s="643" t="s">
        <v>160</v>
      </c>
      <c r="AE17" s="647" t="e">
        <f>VLOOKUP($W$11,管理データ原紙!$B$6:$AZ$65613,5,FALSE)</f>
        <v>#N/A</v>
      </c>
      <c r="AF17" s="647"/>
      <c r="AG17" s="643" t="s">
        <v>21</v>
      </c>
      <c r="AP17" s="331"/>
      <c r="AQ17" s="7"/>
      <c r="AR17" s="147"/>
    </row>
    <row r="18" spans="1:53" ht="7.5" customHeight="1">
      <c r="A18" s="20"/>
      <c r="B18" s="20"/>
      <c r="C18" s="307"/>
      <c r="D18" s="307"/>
      <c r="E18" s="307"/>
      <c r="F18" s="307"/>
      <c r="G18" s="668"/>
      <c r="H18" s="668"/>
      <c r="I18" s="668"/>
      <c r="J18" s="668"/>
      <c r="K18" s="668"/>
      <c r="L18" s="668"/>
      <c r="M18" s="668"/>
      <c r="N18" s="668"/>
      <c r="O18" s="668"/>
      <c r="P18" s="668"/>
      <c r="Q18" s="511"/>
      <c r="R18" s="502"/>
      <c r="S18" s="502"/>
      <c r="T18" s="488"/>
      <c r="U18" s="503" t="s">
        <v>168</v>
      </c>
      <c r="V18" s="672" t="e">
        <f>VLOOKUP($W$11,管理データ原紙!$B$6:$AZ$65613,5,FALSE)</f>
        <v>#N/A</v>
      </c>
      <c r="W18" s="672"/>
      <c r="X18" s="503" t="s">
        <v>169</v>
      </c>
      <c r="Y18" s="641"/>
      <c r="Z18" s="641"/>
      <c r="AA18" s="643"/>
      <c r="AB18" s="645"/>
      <c r="AC18" s="645"/>
      <c r="AD18" s="643"/>
      <c r="AE18" s="647"/>
      <c r="AF18" s="647"/>
      <c r="AG18" s="643"/>
      <c r="AH18" s="18"/>
      <c r="AI18" s="18"/>
      <c r="AJ18" s="18"/>
      <c r="AK18" s="18"/>
      <c r="AL18" s="18"/>
      <c r="AM18" s="18"/>
      <c r="AN18" s="18"/>
      <c r="AO18" s="18"/>
      <c r="AP18" s="331"/>
      <c r="AQ18" s="26"/>
      <c r="AR18" s="44"/>
      <c r="AS18" s="638" t="s">
        <v>419</v>
      </c>
    </row>
    <row r="19" spans="1:53" ht="7.5" customHeight="1">
      <c r="A19" s="20"/>
      <c r="B19" s="20"/>
      <c r="C19" s="328"/>
      <c r="D19" s="334"/>
      <c r="E19" s="334"/>
      <c r="F19" s="334"/>
      <c r="G19" s="331"/>
      <c r="H19" s="27"/>
      <c r="I19" s="27"/>
      <c r="J19" s="27"/>
      <c r="K19" s="27"/>
      <c r="L19" s="27"/>
      <c r="M19" s="27"/>
      <c r="N19" s="27"/>
      <c r="O19" s="27"/>
      <c r="P19" s="331"/>
      <c r="Q19" s="316"/>
      <c r="R19" s="316"/>
      <c r="S19" s="316"/>
      <c r="T19" s="328"/>
      <c r="U19" s="503"/>
      <c r="V19" s="672"/>
      <c r="W19" s="672"/>
      <c r="X19" s="503"/>
      <c r="Y19" s="642"/>
      <c r="Z19" s="642"/>
      <c r="AA19" s="644"/>
      <c r="AB19" s="646"/>
      <c r="AC19" s="646"/>
      <c r="AD19" s="644"/>
      <c r="AE19" s="648"/>
      <c r="AF19" s="648"/>
      <c r="AG19" s="644"/>
      <c r="AH19" s="331"/>
      <c r="AI19" s="331"/>
      <c r="AJ19" s="331"/>
      <c r="AK19" s="331"/>
      <c r="AL19" s="331"/>
      <c r="AM19" s="331"/>
      <c r="AN19" s="331"/>
      <c r="AO19" s="331"/>
      <c r="AP19" s="331"/>
      <c r="AQ19" s="26"/>
      <c r="AR19" s="44"/>
      <c r="AS19" s="638"/>
    </row>
    <row r="20" spans="1:53" ht="7.5" customHeight="1">
      <c r="A20" s="20"/>
      <c r="B20" s="20"/>
      <c r="C20" s="484" t="s">
        <v>26</v>
      </c>
      <c r="D20" s="488"/>
      <c r="E20" s="488"/>
      <c r="F20" s="489" t="s">
        <v>171</v>
      </c>
      <c r="G20" s="502" t="e">
        <f>LEFT(VLOOKUP($W$11,管理データ原紙!$B$6:$AZ$65613,6,FALSE),3)</f>
        <v>#N/A</v>
      </c>
      <c r="H20" s="502"/>
      <c r="I20" s="502"/>
      <c r="J20" s="502" t="s">
        <v>172</v>
      </c>
      <c r="K20" s="639" t="e">
        <f>RIGHT(VLOOKUP($W$11,管理データ原紙!$B$6:$AZ$65613,6,FALSE),4)</f>
        <v>#N/A</v>
      </c>
      <c r="L20" s="640"/>
      <c r="M20" s="640"/>
      <c r="N20" s="27"/>
      <c r="O20" s="27"/>
      <c r="P20" s="331"/>
      <c r="Q20" s="331"/>
      <c r="R20" s="331"/>
      <c r="S20" s="331"/>
      <c r="T20" s="328"/>
      <c r="U20" s="328"/>
      <c r="V20" s="328"/>
      <c r="W20" s="331"/>
      <c r="X20" s="316"/>
      <c r="Y20" s="321"/>
      <c r="Z20" s="321"/>
      <c r="AA20" s="28"/>
      <c r="AB20" s="321"/>
      <c r="AC20" s="321"/>
      <c r="AD20" s="28"/>
      <c r="AE20" s="321"/>
      <c r="AF20" s="321"/>
      <c r="AG20" s="28"/>
      <c r="AH20" s="331"/>
      <c r="AI20" s="331"/>
      <c r="AJ20" s="331"/>
      <c r="AK20" s="331"/>
      <c r="AL20" s="331"/>
      <c r="AM20" s="331"/>
      <c r="AN20" s="331"/>
      <c r="AO20" s="331"/>
      <c r="AP20" s="331"/>
      <c r="AQ20" s="26"/>
      <c r="AR20" s="44"/>
      <c r="AS20" s="638"/>
    </row>
    <row r="21" spans="1:53" ht="7.5" customHeight="1">
      <c r="A21" s="20"/>
      <c r="B21" s="20"/>
      <c r="C21" s="488"/>
      <c r="D21" s="488"/>
      <c r="E21" s="488"/>
      <c r="F21" s="488"/>
      <c r="G21" s="502"/>
      <c r="H21" s="502"/>
      <c r="I21" s="502"/>
      <c r="J21" s="502"/>
      <c r="K21" s="640"/>
      <c r="L21" s="640"/>
      <c r="M21" s="640"/>
      <c r="N21" s="27"/>
      <c r="O21" s="27"/>
      <c r="P21" s="331"/>
      <c r="Q21" s="331"/>
      <c r="R21" s="331"/>
      <c r="S21" s="331"/>
      <c r="T21" s="328"/>
      <c r="U21" s="328"/>
      <c r="V21" s="328"/>
      <c r="W21" s="331"/>
      <c r="X21" s="316"/>
      <c r="Y21" s="308"/>
      <c r="Z21" s="308"/>
      <c r="AA21" s="332"/>
      <c r="AB21" s="308"/>
      <c r="AC21" s="308"/>
      <c r="AD21" s="332"/>
      <c r="AE21" s="308"/>
      <c r="AF21" s="308"/>
      <c r="AG21" s="332"/>
      <c r="AH21" s="331"/>
      <c r="AI21" s="331"/>
      <c r="AJ21" s="331"/>
      <c r="AK21" s="331"/>
      <c r="AL21" s="331"/>
      <c r="AM21" s="331"/>
      <c r="AN21" s="331"/>
      <c r="AO21" s="331"/>
      <c r="AP21" s="331"/>
      <c r="AQ21" s="29"/>
      <c r="AR21" s="44"/>
    </row>
    <row r="22" spans="1:53" ht="7.5" customHeight="1">
      <c r="A22" s="20"/>
      <c r="B22" s="20"/>
      <c r="C22" s="632" t="e">
        <f>VLOOKUP($W$11,管理データ原紙!$B$6:$AZ$65613,7,FALSE)</f>
        <v>#N/A</v>
      </c>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2"/>
      <c r="AH22" s="331"/>
      <c r="AI22" s="331"/>
      <c r="AJ22" s="331"/>
      <c r="AK22" s="331"/>
      <c r="AL22" s="331"/>
      <c r="AM22" s="331"/>
      <c r="AN22" s="331"/>
      <c r="AO22" s="331"/>
      <c r="AP22" s="331"/>
      <c r="AQ22" s="361"/>
      <c r="AR22" s="44"/>
    </row>
    <row r="23" spans="1:53" ht="7.5" customHeight="1">
      <c r="A23" s="20"/>
      <c r="B23" s="20"/>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G23" s="632"/>
      <c r="AH23" s="331"/>
      <c r="AI23" s="331"/>
      <c r="AJ23" s="331"/>
      <c r="AK23" s="331"/>
      <c r="AL23" s="331"/>
      <c r="AM23" s="331"/>
      <c r="AN23" s="331"/>
      <c r="AO23" s="331"/>
      <c r="AP23" s="331"/>
      <c r="AQ23" s="361"/>
      <c r="AR23" s="44"/>
      <c r="AS23" s="503" t="str">
        <f>+'雇用契約書〔社員(乙)用〕A3両面'!CI4</f>
        <v>初版：平成16年1月</v>
      </c>
      <c r="AT23" s="503"/>
      <c r="AU23" s="503"/>
      <c r="AV23" s="503"/>
      <c r="AW23" s="503"/>
      <c r="AX23" s="503"/>
      <c r="AY23" s="503"/>
      <c r="AZ23" s="503"/>
      <c r="BA23" s="503"/>
    </row>
    <row r="24" spans="1:53" ht="7.5" customHeight="1">
      <c r="A24" s="20"/>
      <c r="B24" s="20"/>
      <c r="C24" s="633"/>
      <c r="D24" s="633"/>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c r="AH24" s="331"/>
      <c r="AI24" s="331"/>
      <c r="AJ24" s="331"/>
      <c r="AK24" s="331"/>
      <c r="AL24" s="331"/>
      <c r="AM24" s="331"/>
      <c r="AN24" s="331"/>
      <c r="AO24" s="331"/>
      <c r="AP24" s="7"/>
      <c r="AQ24" s="361"/>
      <c r="AR24" s="44"/>
      <c r="AS24" s="503"/>
      <c r="AT24" s="503"/>
      <c r="AU24" s="503"/>
      <c r="AV24" s="503"/>
      <c r="AW24" s="503"/>
      <c r="AX24" s="503"/>
      <c r="AY24" s="503"/>
      <c r="AZ24" s="503"/>
      <c r="BA24" s="503"/>
    </row>
    <row r="25" spans="1:53" ht="7.5" customHeight="1">
      <c r="A25" s="20"/>
      <c r="B25" s="20"/>
      <c r="C25" s="334"/>
      <c r="D25" s="334"/>
      <c r="E25" s="334"/>
      <c r="F25" s="334"/>
      <c r="G25" s="21"/>
      <c r="H25" s="21"/>
      <c r="I25" s="21"/>
      <c r="J25" s="21"/>
      <c r="K25" s="21"/>
      <c r="X25" s="21"/>
      <c r="Y25" s="21"/>
      <c r="Z25" s="312"/>
      <c r="AA25" s="312"/>
      <c r="AB25" s="308"/>
      <c r="AC25" s="308"/>
      <c r="AD25" s="332"/>
      <c r="AE25" s="308"/>
      <c r="AF25" s="308"/>
      <c r="AG25" s="332"/>
      <c r="AH25" s="331"/>
      <c r="AI25" s="331"/>
      <c r="AJ25" s="331"/>
      <c r="AK25" s="331"/>
      <c r="AL25" s="331"/>
      <c r="AM25" s="331"/>
      <c r="AN25" s="331"/>
      <c r="AO25" s="331"/>
      <c r="AP25" s="26"/>
      <c r="AQ25" s="315"/>
      <c r="AR25" s="44"/>
      <c r="AS25" s="503" t="str">
        <f>+'雇用契約書〔社員(乙)用〕A3両面'!CI6</f>
        <v>改訂1版：平成21年3月（乙、賞与支給の有無を明示）</v>
      </c>
      <c r="AT25" s="503"/>
      <c r="AU25" s="503"/>
      <c r="AV25" s="503"/>
      <c r="AW25" s="503"/>
      <c r="AX25" s="503"/>
      <c r="AY25" s="503"/>
      <c r="AZ25" s="503"/>
      <c r="BA25" s="503"/>
    </row>
    <row r="26" spans="1:53" ht="7.5" customHeight="1">
      <c r="A26" s="20"/>
      <c r="B26" s="20"/>
      <c r="C26" s="334"/>
      <c r="D26" s="334"/>
      <c r="E26" s="334"/>
      <c r="F26" s="334"/>
      <c r="G26" s="21"/>
      <c r="H26" s="21"/>
      <c r="I26" s="21"/>
      <c r="J26" s="21"/>
      <c r="K26" s="21"/>
      <c r="W26" s="634" t="e">
        <f>VLOOKUP($W$11,管理データ原紙!$B$6:$AZ$65613,8,FALSE)</f>
        <v>#N/A</v>
      </c>
      <c r="X26" s="634"/>
      <c r="Y26" s="634"/>
      <c r="Z26" s="634"/>
      <c r="AA26" s="634"/>
      <c r="AB26" s="634"/>
      <c r="AC26" s="634"/>
      <c r="AD26" s="634"/>
      <c r="AE26" s="634"/>
      <c r="AF26" s="634"/>
      <c r="AG26" s="634"/>
      <c r="AH26" s="331"/>
      <c r="AI26" s="331"/>
      <c r="AJ26" s="331"/>
      <c r="AK26" s="331"/>
      <c r="AL26" s="331"/>
      <c r="AM26" s="331"/>
      <c r="AN26" s="331"/>
      <c r="AO26" s="331"/>
      <c r="AP26" s="26"/>
      <c r="AQ26" s="315"/>
      <c r="AR26" s="44"/>
      <c r="AS26" s="503"/>
      <c r="AT26" s="503"/>
      <c r="AU26" s="503"/>
      <c r="AV26" s="503"/>
      <c r="AW26" s="503"/>
      <c r="AX26" s="503"/>
      <c r="AY26" s="503"/>
      <c r="AZ26" s="503"/>
      <c r="BA26" s="503"/>
    </row>
    <row r="27" spans="1:53" ht="7.5" customHeight="1">
      <c r="A27" s="20"/>
      <c r="B27" s="20"/>
      <c r="C27" s="334"/>
      <c r="D27" s="334"/>
      <c r="E27" s="334"/>
      <c r="F27" s="334"/>
      <c r="G27" s="331"/>
      <c r="H27" s="27"/>
      <c r="I27" s="27"/>
      <c r="J27" s="27"/>
      <c r="K27" s="27"/>
      <c r="L27" s="27"/>
      <c r="M27" s="27"/>
      <c r="N27" s="27"/>
      <c r="O27" s="27"/>
      <c r="P27" s="331"/>
      <c r="Q27" s="331"/>
      <c r="R27" s="331"/>
      <c r="S27" s="331"/>
      <c r="T27" s="328"/>
      <c r="U27" s="328"/>
      <c r="V27" s="636" t="s">
        <v>176</v>
      </c>
      <c r="W27" s="634"/>
      <c r="X27" s="634"/>
      <c r="Y27" s="634"/>
      <c r="Z27" s="634"/>
      <c r="AA27" s="634"/>
      <c r="AB27" s="634"/>
      <c r="AC27" s="634"/>
      <c r="AD27" s="634"/>
      <c r="AE27" s="634"/>
      <c r="AF27" s="634"/>
      <c r="AG27" s="634"/>
      <c r="AH27" s="331"/>
      <c r="AI27" s="331"/>
      <c r="AJ27" s="331"/>
      <c r="AK27" s="331"/>
      <c r="AL27" s="331"/>
      <c r="AM27" s="331"/>
      <c r="AN27" s="331"/>
      <c r="AO27" s="331"/>
      <c r="AP27" s="26"/>
      <c r="AQ27" s="315"/>
      <c r="AR27" s="44"/>
      <c r="AS27" s="503" t="str">
        <f>+'雇用契約書〔社員(乙)用〕A3両面'!CI8</f>
        <v>改訂2版：平成22年4月（甲乙、60H超過割増率を追加）</v>
      </c>
      <c r="AT27" s="503"/>
      <c r="AU27" s="503"/>
      <c r="AV27" s="503"/>
      <c r="AW27" s="503"/>
      <c r="AX27" s="503"/>
      <c r="AY27" s="503"/>
      <c r="AZ27" s="503"/>
      <c r="BA27" s="503"/>
    </row>
    <row r="28" spans="1:53" ht="7.5" customHeight="1">
      <c r="A28" s="20"/>
      <c r="B28" s="20"/>
      <c r="C28" s="334"/>
      <c r="D28" s="334"/>
      <c r="E28" s="334"/>
      <c r="F28" s="334"/>
      <c r="G28" s="331"/>
      <c r="H28" s="27"/>
      <c r="I28" s="27"/>
      <c r="J28" s="27"/>
      <c r="K28" s="27"/>
      <c r="L28" s="27"/>
      <c r="M28" s="27"/>
      <c r="N28" s="27"/>
      <c r="O28" s="27"/>
      <c r="P28" s="331"/>
      <c r="Q28" s="331"/>
      <c r="R28" s="331"/>
      <c r="S28" s="331"/>
      <c r="T28" s="328"/>
      <c r="U28" s="328"/>
      <c r="V28" s="637"/>
      <c r="W28" s="635"/>
      <c r="X28" s="635"/>
      <c r="Y28" s="635"/>
      <c r="Z28" s="635"/>
      <c r="AA28" s="635"/>
      <c r="AB28" s="635"/>
      <c r="AC28" s="635"/>
      <c r="AD28" s="635"/>
      <c r="AE28" s="635"/>
      <c r="AF28" s="635"/>
      <c r="AG28" s="635"/>
      <c r="AH28" s="331"/>
      <c r="AI28" s="331"/>
      <c r="AJ28" s="331"/>
      <c r="AK28" s="331"/>
      <c r="AL28" s="331"/>
      <c r="AM28" s="331"/>
      <c r="AN28" s="331"/>
      <c r="AO28" s="331"/>
      <c r="AP28" s="29"/>
      <c r="AQ28" s="316"/>
      <c r="AR28" s="44"/>
      <c r="AS28" s="503"/>
      <c r="AT28" s="503"/>
      <c r="AU28" s="503"/>
      <c r="AV28" s="503"/>
      <c r="AW28" s="503"/>
      <c r="AX28" s="503"/>
      <c r="AY28" s="503"/>
      <c r="AZ28" s="503"/>
      <c r="BA28" s="503"/>
    </row>
    <row r="29" spans="1:53" ht="7.5" customHeight="1">
      <c r="A29" s="20"/>
      <c r="B29" s="20"/>
      <c r="C29" s="334"/>
      <c r="D29" s="334"/>
      <c r="E29" s="334"/>
      <c r="F29" s="334"/>
      <c r="G29" s="331"/>
      <c r="H29" s="27"/>
      <c r="I29" s="27"/>
      <c r="J29" s="27"/>
      <c r="K29" s="27"/>
      <c r="L29" s="27"/>
      <c r="M29" s="27"/>
      <c r="N29" s="27"/>
      <c r="O29" s="27"/>
      <c r="P29" s="331"/>
      <c r="Q29" s="331"/>
      <c r="R29" s="331"/>
      <c r="S29" s="331"/>
      <c r="T29" s="328"/>
      <c r="U29" s="328"/>
      <c r="V29" s="314"/>
      <c r="W29" s="319"/>
      <c r="X29" s="319"/>
      <c r="Y29" s="319"/>
      <c r="Z29" s="314"/>
      <c r="AA29" s="46"/>
      <c r="AB29" s="46"/>
      <c r="AC29" s="46"/>
      <c r="AD29" s="314"/>
      <c r="AE29" s="340"/>
      <c r="AF29" s="340"/>
      <c r="AG29" s="340"/>
      <c r="AH29" s="331"/>
      <c r="AI29" s="331"/>
      <c r="AJ29" s="331"/>
      <c r="AK29" s="331"/>
      <c r="AL29" s="331"/>
      <c r="AM29" s="331"/>
      <c r="AN29" s="331"/>
      <c r="AO29" s="331"/>
      <c r="AP29" s="361"/>
      <c r="AQ29" s="316"/>
      <c r="AR29" s="44"/>
      <c r="AS29" s="503" t="str">
        <f>+'雇用契約書〔社員(乙)用〕A3両面'!CI10</f>
        <v>改訂3版：平成27年4月（乙、短時間労働者の雇用管理の改善等に関する法律に対応しA3両面に変更）</v>
      </c>
      <c r="AT29" s="503"/>
      <c r="AU29" s="503"/>
      <c r="AV29" s="503"/>
      <c r="AW29" s="503"/>
      <c r="AX29" s="503"/>
      <c r="AY29" s="503"/>
      <c r="AZ29" s="503"/>
      <c r="BA29" s="503"/>
    </row>
    <row r="30" spans="1:53" ht="7.5" customHeight="1">
      <c r="A30" s="20"/>
      <c r="B30" s="20"/>
      <c r="C30" s="334"/>
      <c r="D30" s="334"/>
      <c r="E30" s="334"/>
      <c r="F30" s="334"/>
      <c r="G30" s="331"/>
      <c r="H30" s="27"/>
      <c r="I30" s="27"/>
      <c r="J30" s="27"/>
      <c r="K30" s="27"/>
      <c r="L30" s="27"/>
      <c r="M30" s="27"/>
      <c r="N30" s="27"/>
      <c r="O30" s="27"/>
      <c r="P30" s="331"/>
      <c r="Q30" s="331"/>
      <c r="R30" s="331"/>
      <c r="S30" s="331"/>
      <c r="T30" s="328"/>
      <c r="U30" s="328"/>
      <c r="V30" s="314"/>
      <c r="AR30" s="44"/>
      <c r="AS30" s="503"/>
      <c r="AT30" s="503"/>
      <c r="AU30" s="503"/>
      <c r="AV30" s="503"/>
      <c r="AW30" s="503"/>
      <c r="AX30" s="503"/>
      <c r="AY30" s="503"/>
      <c r="AZ30" s="503"/>
      <c r="BA30" s="503"/>
    </row>
    <row r="31" spans="1:53" ht="7.5" customHeight="1">
      <c r="A31" s="20"/>
      <c r="B31" s="20"/>
      <c r="C31" s="334"/>
      <c r="D31" s="334"/>
      <c r="E31" s="334"/>
      <c r="F31" s="334"/>
      <c r="G31" s="331"/>
      <c r="H31" s="27"/>
      <c r="I31" s="27"/>
      <c r="J31" s="27"/>
      <c r="K31" s="27"/>
      <c r="L31" s="27"/>
      <c r="M31" s="27"/>
      <c r="N31" s="27"/>
      <c r="O31" s="27"/>
      <c r="P31" s="331"/>
      <c r="Q31" s="331"/>
      <c r="R31" s="331"/>
      <c r="S31" s="331"/>
      <c r="T31" s="328"/>
      <c r="U31" s="328"/>
      <c r="V31" s="314"/>
      <c r="AR31" s="44"/>
      <c r="AS31" s="503" t="str">
        <f>+'雇用契約書〔社員(乙)用〕A3両面'!CI12</f>
        <v>改訂4版：平成30年4月（乙、無期転換の申込に対応）</v>
      </c>
      <c r="AT31" s="503"/>
      <c r="AU31" s="503"/>
      <c r="AV31" s="503"/>
      <c r="AW31" s="503"/>
      <c r="AX31" s="503"/>
      <c r="AY31" s="503"/>
      <c r="AZ31" s="503"/>
      <c r="BA31" s="503"/>
    </row>
    <row r="32" spans="1:53" ht="7.5" customHeight="1">
      <c r="A32" s="20"/>
      <c r="B32" s="20"/>
      <c r="C32" s="334"/>
      <c r="D32" s="334"/>
      <c r="E32" s="334"/>
      <c r="F32" s="334"/>
      <c r="G32" s="331"/>
      <c r="H32" s="27"/>
      <c r="I32" s="27"/>
      <c r="J32" s="27"/>
      <c r="K32" s="27"/>
      <c r="L32" s="27"/>
      <c r="M32" s="27"/>
      <c r="N32" s="27"/>
      <c r="O32" s="27"/>
      <c r="P32" s="331"/>
      <c r="Q32" s="331"/>
      <c r="R32" s="331"/>
      <c r="S32" s="331"/>
      <c r="T32" s="328"/>
      <c r="U32" s="328"/>
      <c r="V32" s="314"/>
      <c r="AR32" s="44"/>
      <c r="AS32" s="503"/>
      <c r="AT32" s="503"/>
      <c r="AU32" s="503"/>
      <c r="AV32" s="503"/>
      <c r="AW32" s="503"/>
      <c r="AX32" s="503"/>
      <c r="AY32" s="503"/>
      <c r="AZ32" s="503"/>
      <c r="BA32" s="503"/>
    </row>
    <row r="33" spans="1:53" ht="7.5" customHeight="1">
      <c r="A33" s="483" t="s">
        <v>305</v>
      </c>
      <c r="B33" s="488"/>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331"/>
      <c r="AL33" s="331"/>
      <c r="AM33" s="331"/>
      <c r="AN33" s="331"/>
      <c r="AO33" s="331"/>
      <c r="AP33" s="316"/>
      <c r="AQ33" s="315"/>
      <c r="AR33" s="44"/>
      <c r="AS33" s="503" t="str">
        <f>+'雇用契約書〔社員(乙)用〕A3両面'!CI14</f>
        <v>改訂5版：令和1年5月（改元対応）</v>
      </c>
      <c r="AT33" s="503"/>
      <c r="AU33" s="503"/>
      <c r="AV33" s="503"/>
      <c r="AW33" s="503"/>
      <c r="AX33" s="503"/>
      <c r="AY33" s="503"/>
      <c r="AZ33" s="503"/>
      <c r="BA33" s="503"/>
    </row>
    <row r="34" spans="1:53" ht="7.5" customHeight="1">
      <c r="A34" s="488"/>
      <c r="B34" s="488"/>
      <c r="C34" s="488"/>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331"/>
      <c r="AL34" s="331"/>
      <c r="AM34" s="331"/>
      <c r="AN34" s="331"/>
      <c r="AO34" s="331"/>
      <c r="AP34" s="316"/>
      <c r="AQ34" s="315"/>
      <c r="AR34" s="44"/>
      <c r="AS34" s="503"/>
      <c r="AT34" s="503"/>
      <c r="AU34" s="503"/>
      <c r="AV34" s="503"/>
      <c r="AW34" s="503"/>
      <c r="AX34" s="503"/>
      <c r="AY34" s="503"/>
      <c r="AZ34" s="503"/>
      <c r="BA34" s="503"/>
    </row>
    <row r="35" spans="1:53" ht="7.5" customHeight="1">
      <c r="A35" s="488"/>
      <c r="B35" s="488"/>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331"/>
      <c r="AL35" s="331"/>
      <c r="AM35" s="331"/>
      <c r="AN35" s="331"/>
      <c r="AO35" s="331"/>
      <c r="AP35" s="315"/>
      <c r="AQ35" s="315"/>
      <c r="AR35" s="44"/>
      <c r="AS35" s="503" t="str">
        <f>+'雇用契約書〔社員(乙)用〕A3両面'!CI16</f>
        <v>改訂6版：令和2年6月（乙、特別休暇は時給者も有給、短時間労働者の雇用管理…→短時間労働者及び有期雇用労働者の雇用管理…</v>
      </c>
      <c r="AT35" s="503"/>
      <c r="AU35" s="503"/>
      <c r="AV35" s="503"/>
      <c r="AW35" s="503"/>
      <c r="AX35" s="503"/>
      <c r="AY35" s="503"/>
      <c r="AZ35" s="503"/>
      <c r="BA35" s="503"/>
    </row>
    <row r="36" spans="1:53" ht="7.5" customHeight="1">
      <c r="A36" s="488"/>
      <c r="B36" s="488"/>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331"/>
      <c r="AL36" s="331"/>
      <c r="AM36" s="331"/>
      <c r="AN36" s="331"/>
      <c r="AO36" s="331"/>
      <c r="AP36" s="315"/>
      <c r="AQ36" s="315"/>
      <c r="AR36" s="44"/>
      <c r="AS36" s="503"/>
      <c r="AT36" s="503"/>
      <c r="AU36" s="503"/>
      <c r="AV36" s="503"/>
      <c r="AW36" s="503"/>
      <c r="AX36" s="503"/>
      <c r="AY36" s="503"/>
      <c r="AZ36" s="503"/>
      <c r="BA36" s="503"/>
    </row>
    <row r="37" spans="1:53" ht="7.5" customHeight="1">
      <c r="A37" s="488"/>
      <c r="B37" s="488"/>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331"/>
      <c r="AL37" s="331"/>
      <c r="AM37" s="331"/>
      <c r="AN37" s="331"/>
      <c r="AO37" s="331"/>
      <c r="AP37" s="315"/>
      <c r="AR37" s="44"/>
      <c r="AS37" s="503">
        <f>+'雇用契約書〔社員(乙)用〕A3両面'!CI18</f>
        <v>0</v>
      </c>
      <c r="AT37" s="503"/>
      <c r="AU37" s="503"/>
      <c r="AV37" s="503"/>
      <c r="AW37" s="503"/>
      <c r="AX37" s="503"/>
      <c r="AY37" s="503"/>
      <c r="AZ37" s="503"/>
      <c r="BA37" s="503"/>
    </row>
    <row r="38" spans="1:53" ht="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315"/>
      <c r="AR38" s="44"/>
      <c r="AS38" s="503"/>
      <c r="AT38" s="503"/>
      <c r="AU38" s="503"/>
      <c r="AV38" s="503"/>
      <c r="AW38" s="503"/>
      <c r="AX38" s="503"/>
      <c r="AY38" s="503"/>
      <c r="AZ38" s="503"/>
      <c r="BA38" s="503"/>
    </row>
    <row r="39" spans="1:53" ht="7.5" customHeight="1" thickBot="1">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26"/>
      <c r="AL39" s="26"/>
      <c r="AM39" s="26"/>
      <c r="AN39" s="26"/>
      <c r="AO39" s="26"/>
      <c r="AP39" s="315"/>
      <c r="AR39" s="44"/>
      <c r="AS39" s="503">
        <f>+'雇用契約書〔社員(乙)用〕A3両面'!CI20</f>
        <v>0</v>
      </c>
      <c r="AT39" s="503"/>
      <c r="AU39" s="503"/>
      <c r="AV39" s="503"/>
      <c r="AW39" s="503"/>
      <c r="AX39" s="503"/>
      <c r="AY39" s="503"/>
      <c r="AZ39" s="503"/>
      <c r="BA39" s="503"/>
    </row>
    <row r="40" spans="1:53" ht="7.5" customHeight="1">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26"/>
      <c r="AL40" s="26"/>
      <c r="AM40" s="26"/>
      <c r="AN40" s="26"/>
      <c r="AO40" s="26"/>
      <c r="AP40" s="315"/>
      <c r="AQ40" s="329"/>
      <c r="AR40" s="147"/>
      <c r="AS40" s="503"/>
      <c r="AT40" s="503"/>
      <c r="AU40" s="503"/>
      <c r="AV40" s="503"/>
      <c r="AW40" s="503"/>
      <c r="AX40" s="503"/>
      <c r="AY40" s="503"/>
      <c r="AZ40" s="503"/>
      <c r="BA40" s="503"/>
    </row>
    <row r="41" spans="1:53" ht="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625"/>
      <c r="Z41" s="626"/>
      <c r="AA41" s="626"/>
      <c r="AB41" s="626"/>
      <c r="AC41" s="626"/>
      <c r="AD41" s="626"/>
      <c r="AE41" s="626"/>
      <c r="AF41" s="626"/>
      <c r="AG41" s="626"/>
      <c r="AH41" s="626"/>
      <c r="AI41" s="626"/>
      <c r="AJ41" s="626"/>
      <c r="AK41" s="626"/>
      <c r="AL41" s="26"/>
      <c r="AM41" s="26"/>
      <c r="AN41" s="26"/>
      <c r="AO41" s="26"/>
      <c r="AQ41" s="329"/>
      <c r="AR41" s="44"/>
      <c r="AS41" s="503">
        <f>+'雇用契約書〔社員(乙)用〕A3両面'!CI22</f>
        <v>0</v>
      </c>
      <c r="AT41" s="503"/>
      <c r="AU41" s="503"/>
      <c r="AV41" s="503"/>
      <c r="AW41" s="503"/>
      <c r="AX41" s="503"/>
      <c r="AY41" s="503"/>
      <c r="AZ41" s="503"/>
      <c r="BA41" s="503"/>
    </row>
    <row r="42" spans="1:53" ht="7.5" customHeight="1">
      <c r="A42" s="29"/>
      <c r="B42" s="29"/>
      <c r="C42" s="29"/>
      <c r="D42" s="29"/>
      <c r="E42" s="29"/>
      <c r="F42" s="29"/>
      <c r="G42" s="29"/>
      <c r="H42" s="29"/>
      <c r="I42" s="29"/>
      <c r="J42" s="29"/>
      <c r="K42" s="29"/>
      <c r="L42" s="29"/>
      <c r="M42" s="29"/>
      <c r="N42" s="628" t="s">
        <v>45</v>
      </c>
      <c r="O42" s="628"/>
      <c r="P42" s="628"/>
      <c r="Q42" s="628"/>
      <c r="R42" s="628"/>
      <c r="S42" s="628"/>
      <c r="T42" s="628"/>
      <c r="U42" s="628"/>
      <c r="V42" s="628"/>
      <c r="W42" s="628"/>
      <c r="X42" s="29"/>
      <c r="Y42" s="626"/>
      <c r="Z42" s="626"/>
      <c r="AA42" s="626"/>
      <c r="AB42" s="626"/>
      <c r="AC42" s="626"/>
      <c r="AD42" s="626"/>
      <c r="AE42" s="626"/>
      <c r="AF42" s="626"/>
      <c r="AG42" s="626"/>
      <c r="AH42" s="626"/>
      <c r="AI42" s="626"/>
      <c r="AJ42" s="626"/>
      <c r="AK42" s="626"/>
      <c r="AL42" s="29"/>
      <c r="AM42" s="29"/>
      <c r="AN42" s="29"/>
      <c r="AO42" s="29"/>
      <c r="AQ42" s="329"/>
      <c r="AR42" s="44"/>
      <c r="AS42" s="503"/>
      <c r="AT42" s="503"/>
      <c r="AU42" s="503"/>
      <c r="AV42" s="503"/>
      <c r="AW42" s="503"/>
      <c r="AX42" s="503"/>
      <c r="AY42" s="503"/>
      <c r="AZ42" s="503"/>
      <c r="BA42" s="503"/>
    </row>
    <row r="43" spans="1:53" ht="7.5" customHeight="1">
      <c r="A43" s="361"/>
      <c r="B43" s="361"/>
      <c r="C43" s="361"/>
      <c r="D43" s="361"/>
      <c r="E43" s="361"/>
      <c r="F43" s="361"/>
      <c r="G43" s="361"/>
      <c r="H43" s="361"/>
      <c r="I43" s="361"/>
      <c r="J43" s="361"/>
      <c r="K43" s="361"/>
      <c r="L43" s="361"/>
      <c r="M43" s="361"/>
      <c r="N43" s="628"/>
      <c r="O43" s="628"/>
      <c r="P43" s="628"/>
      <c r="Q43" s="628"/>
      <c r="R43" s="628"/>
      <c r="S43" s="628"/>
      <c r="T43" s="628"/>
      <c r="U43" s="628"/>
      <c r="V43" s="628"/>
      <c r="W43" s="628"/>
      <c r="X43" s="361"/>
      <c r="Y43" s="626"/>
      <c r="Z43" s="626"/>
      <c r="AA43" s="626"/>
      <c r="AB43" s="626"/>
      <c r="AC43" s="626"/>
      <c r="AD43" s="626"/>
      <c r="AE43" s="626"/>
      <c r="AF43" s="626"/>
      <c r="AG43" s="626"/>
      <c r="AH43" s="626"/>
      <c r="AI43" s="626"/>
      <c r="AJ43" s="626"/>
      <c r="AK43" s="626"/>
      <c r="AL43" s="361"/>
      <c r="AM43" s="361"/>
      <c r="AN43" s="361"/>
      <c r="AO43" s="361"/>
      <c r="AQ43" s="330"/>
      <c r="AR43" s="44"/>
    </row>
    <row r="44" spans="1:53" ht="7.5" customHeight="1">
      <c r="A44" s="361"/>
      <c r="B44" s="361"/>
      <c r="C44" s="361"/>
      <c r="D44" s="361"/>
      <c r="E44" s="361"/>
      <c r="F44" s="361"/>
      <c r="G44" s="361"/>
      <c r="H44" s="361"/>
      <c r="I44" s="361"/>
      <c r="J44" s="361"/>
      <c r="K44" s="361"/>
      <c r="L44" s="361"/>
      <c r="M44" s="361"/>
      <c r="N44" s="628"/>
      <c r="O44" s="628"/>
      <c r="P44" s="628"/>
      <c r="Q44" s="628"/>
      <c r="R44" s="628"/>
      <c r="S44" s="628"/>
      <c r="T44" s="628"/>
      <c r="U44" s="628"/>
      <c r="V44" s="628"/>
      <c r="W44" s="628"/>
      <c r="X44" s="361"/>
      <c r="Y44" s="627"/>
      <c r="Z44" s="627"/>
      <c r="AA44" s="627"/>
      <c r="AB44" s="627"/>
      <c r="AC44" s="627"/>
      <c r="AD44" s="627"/>
      <c r="AE44" s="627"/>
      <c r="AF44" s="627"/>
      <c r="AG44" s="627"/>
      <c r="AH44" s="627"/>
      <c r="AI44" s="627"/>
      <c r="AJ44" s="627"/>
      <c r="AK44" s="627"/>
      <c r="AL44" s="361"/>
      <c r="AM44" s="361"/>
      <c r="AN44" s="361"/>
      <c r="AO44" s="361"/>
      <c r="AP44" s="329"/>
      <c r="AR44" s="44"/>
    </row>
    <row r="45" spans="1:53" ht="7.5" customHeight="1">
      <c r="A45" s="361"/>
      <c r="B45" s="361"/>
      <c r="C45" s="361"/>
      <c r="D45" s="361"/>
      <c r="E45" s="361"/>
      <c r="F45" s="361"/>
      <c r="G45" s="361"/>
      <c r="H45" s="361"/>
      <c r="I45" s="361"/>
      <c r="J45" s="361"/>
      <c r="K45" s="361"/>
      <c r="L45" s="361"/>
      <c r="M45" s="361"/>
      <c r="N45" s="628"/>
      <c r="O45" s="628"/>
      <c r="P45" s="628"/>
      <c r="Q45" s="628"/>
      <c r="R45" s="628"/>
      <c r="S45" s="628"/>
      <c r="T45" s="628"/>
      <c r="U45" s="628"/>
      <c r="V45" s="628"/>
      <c r="W45" s="628"/>
      <c r="X45" s="361"/>
      <c r="Y45" s="361"/>
      <c r="Z45" s="361"/>
      <c r="AA45" s="361"/>
      <c r="AB45" s="361"/>
      <c r="AC45" s="361"/>
      <c r="AD45" s="361"/>
      <c r="AE45" s="361"/>
      <c r="AF45" s="361"/>
      <c r="AG45" s="361"/>
      <c r="AH45" s="361"/>
      <c r="AI45" s="361"/>
      <c r="AJ45" s="361"/>
      <c r="AK45" s="361"/>
      <c r="AL45" s="361"/>
      <c r="AM45" s="361"/>
      <c r="AN45" s="361"/>
      <c r="AO45" s="361"/>
      <c r="AP45" s="329"/>
      <c r="AR45" s="44"/>
    </row>
    <row r="46" spans="1:53" ht="7.5" customHeight="1">
      <c r="A46" s="484" t="s">
        <v>49</v>
      </c>
      <c r="B46" s="488"/>
      <c r="C46" s="488"/>
      <c r="D46" s="488"/>
      <c r="E46" s="488"/>
      <c r="F46" s="488"/>
      <c r="G46" s="488"/>
      <c r="H46" s="316"/>
      <c r="I46" s="612" t="e">
        <f>VLOOKUP($W$11,管理データ原紙!$B$6:$AZ$65613,9,FALSE)</f>
        <v>#N/A</v>
      </c>
      <c r="J46" s="629"/>
      <c r="K46" s="630" t="e">
        <f>VLOOKUP($W$11,管理データ原紙!$B$6:$AZ$65613,9,FALSE)</f>
        <v>#N/A</v>
      </c>
      <c r="L46" s="630"/>
      <c r="M46" s="498" t="s">
        <v>20</v>
      </c>
      <c r="N46" s="631" t="e">
        <f>VLOOKUP($W$11,管理データ原紙!$B$6:$AZ$65613,9,FALSE)</f>
        <v>#N/A</v>
      </c>
      <c r="O46" s="631"/>
      <c r="P46" s="498" t="s">
        <v>50</v>
      </c>
      <c r="Q46" s="624" t="e">
        <f>VLOOKUP($W$11,管理データ原紙!$B$6:$AZ$65613,9,FALSE)</f>
        <v>#N/A</v>
      </c>
      <c r="R46" s="624"/>
      <c r="S46" s="498" t="s">
        <v>21</v>
      </c>
      <c r="U46" s="498"/>
      <c r="V46" s="498"/>
      <c r="W46" s="502"/>
      <c r="X46" s="502"/>
      <c r="Y46" s="498"/>
      <c r="Z46" s="502"/>
      <c r="AA46" s="502"/>
      <c r="AB46" s="498"/>
      <c r="AC46" s="502"/>
      <c r="AD46" s="502"/>
      <c r="AE46" s="498"/>
      <c r="AF46" s="315"/>
      <c r="AG46" s="315"/>
      <c r="AH46" s="315"/>
      <c r="AI46" s="315"/>
      <c r="AJ46" s="315"/>
      <c r="AK46" s="315"/>
      <c r="AL46" s="315"/>
      <c r="AM46" s="315"/>
      <c r="AN46" s="315"/>
      <c r="AO46" s="315"/>
      <c r="AP46" s="329"/>
      <c r="AQ46" s="309"/>
      <c r="AR46" s="44"/>
    </row>
    <row r="47" spans="1:53" ht="7.5" customHeight="1">
      <c r="A47" s="488"/>
      <c r="B47" s="488"/>
      <c r="C47" s="488"/>
      <c r="D47" s="488"/>
      <c r="E47" s="488"/>
      <c r="F47" s="488"/>
      <c r="G47" s="488"/>
      <c r="H47" s="316"/>
      <c r="I47" s="629"/>
      <c r="J47" s="629"/>
      <c r="K47" s="630"/>
      <c r="L47" s="630"/>
      <c r="M47" s="502"/>
      <c r="N47" s="631"/>
      <c r="O47" s="631"/>
      <c r="P47" s="498"/>
      <c r="Q47" s="624"/>
      <c r="R47" s="624"/>
      <c r="S47" s="498"/>
      <c r="T47" s="319"/>
      <c r="U47" s="498"/>
      <c r="V47" s="498"/>
      <c r="W47" s="502"/>
      <c r="X47" s="502"/>
      <c r="Y47" s="498"/>
      <c r="Z47" s="502"/>
      <c r="AA47" s="502"/>
      <c r="AB47" s="498"/>
      <c r="AC47" s="502"/>
      <c r="AD47" s="502"/>
      <c r="AE47" s="498"/>
      <c r="AF47" s="315"/>
      <c r="AG47" s="315"/>
      <c r="AH47" s="315"/>
      <c r="AI47" s="315"/>
      <c r="AJ47" s="315"/>
      <c r="AK47" s="315"/>
      <c r="AL47" s="315"/>
      <c r="AM47" s="315"/>
      <c r="AN47" s="315"/>
      <c r="AO47" s="315"/>
      <c r="AP47" s="330"/>
      <c r="AQ47" s="309"/>
      <c r="AR47" s="44"/>
    </row>
    <row r="48" spans="1:53" ht="7.5" customHeight="1">
      <c r="A48" s="488"/>
      <c r="B48" s="488"/>
      <c r="C48" s="488"/>
      <c r="D48" s="488"/>
      <c r="E48" s="488"/>
      <c r="F48" s="488"/>
      <c r="G48" s="488"/>
      <c r="H48" s="316"/>
      <c r="I48" s="629"/>
      <c r="J48" s="629"/>
      <c r="K48" s="630"/>
      <c r="L48" s="630"/>
      <c r="M48" s="502"/>
      <c r="N48" s="631"/>
      <c r="O48" s="631"/>
      <c r="P48" s="498"/>
      <c r="Q48" s="624"/>
      <c r="R48" s="624"/>
      <c r="S48" s="498"/>
      <c r="T48" s="319"/>
      <c r="U48" s="498"/>
      <c r="V48" s="498"/>
      <c r="W48" s="502"/>
      <c r="X48" s="502"/>
      <c r="Y48" s="498"/>
      <c r="Z48" s="502"/>
      <c r="AA48" s="502"/>
      <c r="AB48" s="498"/>
      <c r="AC48" s="502"/>
      <c r="AD48" s="502"/>
      <c r="AE48" s="498"/>
      <c r="AF48" s="315"/>
      <c r="AG48" s="315"/>
      <c r="AH48" s="315"/>
      <c r="AI48" s="315"/>
      <c r="AJ48" s="315"/>
      <c r="AK48" s="315"/>
      <c r="AL48" s="315"/>
      <c r="AM48" s="315"/>
      <c r="AN48" s="315"/>
      <c r="AO48" s="315"/>
      <c r="AQ48" s="309"/>
      <c r="AR48" s="44"/>
    </row>
    <row r="49" spans="1:48" ht="7.5" customHeight="1">
      <c r="A49" s="484" t="s">
        <v>53</v>
      </c>
      <c r="B49" s="488"/>
      <c r="C49" s="488"/>
      <c r="D49" s="488"/>
      <c r="E49" s="488"/>
      <c r="F49" s="488"/>
      <c r="G49" s="488"/>
      <c r="H49" s="316"/>
      <c r="I49" s="501" t="s">
        <v>184</v>
      </c>
      <c r="J49" s="500"/>
      <c r="K49" s="500"/>
      <c r="L49" s="500"/>
      <c r="M49" s="500"/>
      <c r="N49" s="500"/>
      <c r="O49" s="500"/>
      <c r="P49" s="500"/>
      <c r="Q49" s="500"/>
      <c r="R49" s="500"/>
      <c r="S49" s="500"/>
      <c r="T49" s="500"/>
      <c r="U49" s="500"/>
      <c r="V49" s="500"/>
      <c r="W49" s="502" t="e">
        <f>VLOOKUP($W$11,管理データ原紙!$B$6:$AZ$65613,10,FALSE)</f>
        <v>#N/A</v>
      </c>
      <c r="X49" s="502"/>
      <c r="Y49" s="502"/>
      <c r="Z49" s="502"/>
      <c r="AA49" s="502"/>
      <c r="AB49" s="502"/>
      <c r="AC49" s="502"/>
      <c r="AD49" s="502"/>
      <c r="AE49" s="488" t="s">
        <v>185</v>
      </c>
      <c r="AF49" s="669"/>
      <c r="AG49" s="670"/>
      <c r="AH49" s="488"/>
      <c r="AI49" s="316"/>
      <c r="AJ49" s="316"/>
      <c r="AK49" s="316"/>
      <c r="AL49" s="316"/>
      <c r="AM49" s="316"/>
      <c r="AN49" s="316"/>
      <c r="AO49" s="316"/>
      <c r="AQ49" s="309"/>
      <c r="AR49" s="44"/>
    </row>
    <row r="50" spans="1:48" ht="7.5" customHeight="1">
      <c r="A50" s="488"/>
      <c r="B50" s="488"/>
      <c r="C50" s="488"/>
      <c r="D50" s="488"/>
      <c r="E50" s="488"/>
      <c r="F50" s="488"/>
      <c r="G50" s="488"/>
      <c r="H50" s="316"/>
      <c r="I50" s="500"/>
      <c r="J50" s="500"/>
      <c r="K50" s="500"/>
      <c r="L50" s="500"/>
      <c r="M50" s="500"/>
      <c r="N50" s="500"/>
      <c r="O50" s="500"/>
      <c r="P50" s="500"/>
      <c r="Q50" s="500"/>
      <c r="R50" s="500"/>
      <c r="S50" s="500"/>
      <c r="T50" s="500"/>
      <c r="U50" s="500"/>
      <c r="V50" s="500"/>
      <c r="W50" s="502"/>
      <c r="X50" s="502"/>
      <c r="Y50" s="502"/>
      <c r="Z50" s="502"/>
      <c r="AA50" s="502"/>
      <c r="AB50" s="502"/>
      <c r="AC50" s="502"/>
      <c r="AD50" s="502"/>
      <c r="AE50" s="488"/>
      <c r="AF50" s="670"/>
      <c r="AG50" s="670"/>
      <c r="AH50" s="488"/>
      <c r="AI50" s="316"/>
      <c r="AJ50" s="316"/>
      <c r="AK50" s="316"/>
      <c r="AL50" s="316"/>
      <c r="AM50" s="316"/>
      <c r="AN50" s="316"/>
      <c r="AO50" s="316"/>
      <c r="AP50" s="309"/>
      <c r="AQ50" s="309"/>
      <c r="AR50" s="44"/>
    </row>
    <row r="51" spans="1:48" ht="7.5" customHeight="1">
      <c r="A51" s="488"/>
      <c r="B51" s="488"/>
      <c r="C51" s="488"/>
      <c r="D51" s="488"/>
      <c r="E51" s="488"/>
      <c r="F51" s="488"/>
      <c r="G51" s="488"/>
      <c r="H51" s="316"/>
      <c r="I51" s="500"/>
      <c r="J51" s="500"/>
      <c r="K51" s="500"/>
      <c r="L51" s="500"/>
      <c r="M51" s="500"/>
      <c r="N51" s="500"/>
      <c r="O51" s="500"/>
      <c r="P51" s="500"/>
      <c r="Q51" s="500"/>
      <c r="R51" s="500"/>
      <c r="S51" s="500"/>
      <c r="T51" s="500"/>
      <c r="U51" s="500"/>
      <c r="V51" s="500"/>
      <c r="W51" s="502"/>
      <c r="X51" s="502"/>
      <c r="Y51" s="502"/>
      <c r="Z51" s="502"/>
      <c r="AA51" s="502"/>
      <c r="AB51" s="502"/>
      <c r="AC51" s="502"/>
      <c r="AD51" s="502"/>
      <c r="AE51" s="488"/>
      <c r="AI51" s="316"/>
      <c r="AJ51" s="316"/>
      <c r="AK51" s="316"/>
      <c r="AL51" s="316"/>
      <c r="AM51" s="316"/>
      <c r="AN51" s="316"/>
      <c r="AO51" s="316"/>
      <c r="AP51" s="309"/>
      <c r="AQ51" s="309"/>
      <c r="AR51" s="44"/>
      <c r="AU51" s="131" t="s">
        <v>420</v>
      </c>
    </row>
    <row r="52" spans="1:48" ht="7.5" customHeight="1">
      <c r="A52" s="484" t="s">
        <v>58</v>
      </c>
      <c r="B52" s="488"/>
      <c r="C52" s="488"/>
      <c r="D52" s="488"/>
      <c r="E52" s="488"/>
      <c r="F52" s="488"/>
      <c r="G52" s="488"/>
      <c r="H52" s="316"/>
      <c r="I52" s="617" t="s">
        <v>186</v>
      </c>
      <c r="J52" s="488"/>
      <c r="K52" s="488"/>
      <c r="L52" s="488"/>
      <c r="M52" s="488"/>
      <c r="N52" s="488"/>
      <c r="O52" s="623" t="e">
        <f>IF(ISBLANK(W49),"",IF(W49="社員","無","有"))</f>
        <v>#N/A</v>
      </c>
      <c r="P52" s="623"/>
      <c r="Q52" s="488" t="s">
        <v>322</v>
      </c>
      <c r="S52" s="224"/>
      <c r="T52" s="224"/>
      <c r="U52" s="362"/>
      <c r="V52" s="362"/>
      <c r="W52" s="224"/>
      <c r="X52" s="362"/>
      <c r="Y52" s="362"/>
      <c r="Z52" s="224"/>
      <c r="AA52" s="362"/>
      <c r="AB52" s="362"/>
      <c r="AC52" s="224"/>
      <c r="AD52" s="323"/>
      <c r="AE52" s="224"/>
      <c r="AF52" s="224"/>
      <c r="AG52" s="362"/>
      <c r="AH52" s="362"/>
      <c r="AI52" s="224"/>
      <c r="AJ52" s="362"/>
      <c r="AK52" s="362"/>
      <c r="AL52" s="224"/>
      <c r="AM52" s="362"/>
      <c r="AN52" s="362"/>
      <c r="AO52" s="224"/>
      <c r="AP52" s="328"/>
      <c r="AQ52" s="312"/>
      <c r="AR52" s="44"/>
      <c r="AU52" s="623" t="str">
        <f>IF(ISBLANK(BC49),"",IF(BC49="社員","無","有"))</f>
        <v/>
      </c>
      <c r="AV52" s="623"/>
    </row>
    <row r="53" spans="1:48" ht="7.5" customHeight="1">
      <c r="A53" s="488"/>
      <c r="B53" s="488"/>
      <c r="C53" s="488"/>
      <c r="D53" s="488"/>
      <c r="E53" s="488"/>
      <c r="F53" s="488"/>
      <c r="G53" s="488"/>
      <c r="H53" s="316"/>
      <c r="I53" s="488"/>
      <c r="J53" s="488"/>
      <c r="K53" s="488"/>
      <c r="L53" s="488"/>
      <c r="M53" s="488"/>
      <c r="N53" s="488"/>
      <c r="O53" s="623"/>
      <c r="P53" s="623"/>
      <c r="Q53" s="488"/>
      <c r="S53" s="224"/>
      <c r="T53" s="224"/>
      <c r="U53" s="362"/>
      <c r="V53" s="362"/>
      <c r="W53" s="224"/>
      <c r="X53" s="362"/>
      <c r="Y53" s="362"/>
      <c r="Z53" s="224"/>
      <c r="AA53" s="362"/>
      <c r="AB53" s="362"/>
      <c r="AC53" s="224"/>
      <c r="AD53" s="57"/>
      <c r="AE53" s="224"/>
      <c r="AF53" s="224"/>
      <c r="AG53" s="362"/>
      <c r="AH53" s="362"/>
      <c r="AI53" s="224"/>
      <c r="AJ53" s="362"/>
      <c r="AK53" s="362"/>
      <c r="AL53" s="224"/>
      <c r="AM53" s="362"/>
      <c r="AN53" s="362"/>
      <c r="AO53" s="224"/>
      <c r="AP53" s="328"/>
      <c r="AQ53" s="312"/>
      <c r="AR53" s="44"/>
      <c r="AU53" s="623"/>
      <c r="AV53" s="623"/>
    </row>
    <row r="54" spans="1:48" ht="7.5" customHeight="1">
      <c r="A54" s="488"/>
      <c r="B54" s="488"/>
      <c r="C54" s="488"/>
      <c r="D54" s="488"/>
      <c r="E54" s="488"/>
      <c r="F54" s="488"/>
      <c r="G54" s="488"/>
      <c r="H54" s="316"/>
      <c r="I54" s="488"/>
      <c r="J54" s="488"/>
      <c r="K54" s="488"/>
      <c r="L54" s="488"/>
      <c r="M54" s="488"/>
      <c r="N54" s="488"/>
      <c r="O54" s="623"/>
      <c r="P54" s="623"/>
      <c r="Q54" s="488"/>
      <c r="S54" s="224"/>
      <c r="T54" s="224"/>
      <c r="U54" s="362"/>
      <c r="V54" s="362"/>
      <c r="W54" s="224"/>
      <c r="X54" s="362"/>
      <c r="Y54" s="362"/>
      <c r="Z54" s="224"/>
      <c r="AA54" s="362"/>
      <c r="AB54" s="362"/>
      <c r="AC54" s="224"/>
      <c r="AD54" s="57"/>
      <c r="AE54" s="224"/>
      <c r="AF54" s="224"/>
      <c r="AG54" s="362"/>
      <c r="AH54" s="362"/>
      <c r="AI54" s="224"/>
      <c r="AJ54" s="362"/>
      <c r="AK54" s="362"/>
      <c r="AL54" s="224"/>
      <c r="AM54" s="362"/>
      <c r="AN54" s="362"/>
      <c r="AO54" s="224"/>
      <c r="AP54" s="328"/>
      <c r="AQ54" s="312"/>
      <c r="AR54" s="44"/>
      <c r="AU54" s="623"/>
      <c r="AV54" s="623"/>
    </row>
    <row r="55" spans="1:48" ht="7.5" customHeight="1">
      <c r="A55" s="26"/>
      <c r="B55" s="26"/>
      <c r="C55" s="26"/>
      <c r="D55" s="26"/>
      <c r="E55" s="26"/>
      <c r="F55" s="26"/>
      <c r="I55" s="617" t="s">
        <v>323</v>
      </c>
      <c r="J55" s="488"/>
      <c r="K55" s="488"/>
      <c r="L55" s="488"/>
      <c r="M55" s="488"/>
      <c r="N55" s="488"/>
      <c r="O55" s="488"/>
      <c r="P55" s="488"/>
      <c r="Q55" s="618"/>
      <c r="R55" s="621"/>
      <c r="S55" s="619"/>
      <c r="T55" s="619"/>
      <c r="U55" s="615" t="s">
        <v>20</v>
      </c>
      <c r="V55" s="620"/>
      <c r="W55" s="620"/>
      <c r="X55" s="615" t="s">
        <v>50</v>
      </c>
      <c r="Y55" s="616"/>
      <c r="Z55" s="616"/>
      <c r="AA55" s="615" t="s">
        <v>21</v>
      </c>
      <c r="AB55" s="232"/>
      <c r="AC55" s="618"/>
      <c r="AD55" s="618"/>
      <c r="AE55" s="619"/>
      <c r="AF55" s="619"/>
      <c r="AG55" s="615" t="s">
        <v>20</v>
      </c>
      <c r="AH55" s="620"/>
      <c r="AI55" s="620"/>
      <c r="AJ55" s="615" t="s">
        <v>50</v>
      </c>
      <c r="AK55" s="616"/>
      <c r="AL55" s="616"/>
      <c r="AM55" s="615" t="s">
        <v>21</v>
      </c>
      <c r="AN55" s="617"/>
      <c r="AQ55" s="312"/>
      <c r="AR55" s="44"/>
    </row>
    <row r="56" spans="1:48" ht="7.5" customHeight="1">
      <c r="A56" s="341"/>
      <c r="B56" s="341"/>
      <c r="C56" s="341"/>
      <c r="D56" s="341"/>
      <c r="E56" s="341"/>
      <c r="F56" s="341"/>
      <c r="G56" s="305"/>
      <c r="H56" s="305"/>
      <c r="I56" s="488"/>
      <c r="J56" s="488"/>
      <c r="K56" s="488"/>
      <c r="L56" s="488"/>
      <c r="M56" s="488"/>
      <c r="N56" s="488"/>
      <c r="O56" s="488"/>
      <c r="P56" s="488"/>
      <c r="Q56" s="621"/>
      <c r="R56" s="621"/>
      <c r="S56" s="619"/>
      <c r="T56" s="619"/>
      <c r="U56" s="622"/>
      <c r="V56" s="620"/>
      <c r="W56" s="620"/>
      <c r="X56" s="615"/>
      <c r="Y56" s="616"/>
      <c r="Z56" s="616"/>
      <c r="AA56" s="615"/>
      <c r="AB56" s="233" t="s">
        <v>69</v>
      </c>
      <c r="AC56" s="618"/>
      <c r="AD56" s="618"/>
      <c r="AE56" s="619"/>
      <c r="AF56" s="619"/>
      <c r="AG56" s="615"/>
      <c r="AH56" s="620"/>
      <c r="AI56" s="620"/>
      <c r="AJ56" s="615"/>
      <c r="AK56" s="616"/>
      <c r="AL56" s="616"/>
      <c r="AM56" s="615"/>
      <c r="AN56" s="488"/>
      <c r="AQ56" s="312"/>
      <c r="AR56" s="44"/>
    </row>
    <row r="57" spans="1:48" ht="7.5" customHeight="1">
      <c r="A57" s="341"/>
      <c r="B57" s="341"/>
      <c r="C57" s="341"/>
      <c r="D57" s="341"/>
      <c r="E57" s="341"/>
      <c r="F57" s="341"/>
      <c r="G57" s="305"/>
      <c r="H57" s="305"/>
      <c r="I57" s="488"/>
      <c r="J57" s="488"/>
      <c r="K57" s="488"/>
      <c r="L57" s="488"/>
      <c r="M57" s="488"/>
      <c r="N57" s="488"/>
      <c r="O57" s="488"/>
      <c r="P57" s="488"/>
      <c r="Q57" s="621"/>
      <c r="R57" s="621"/>
      <c r="S57" s="619"/>
      <c r="T57" s="619"/>
      <c r="U57" s="622"/>
      <c r="V57" s="620"/>
      <c r="W57" s="620"/>
      <c r="X57" s="615"/>
      <c r="Y57" s="616"/>
      <c r="Z57" s="616"/>
      <c r="AA57" s="615"/>
      <c r="AB57" s="232"/>
      <c r="AC57" s="618"/>
      <c r="AD57" s="618"/>
      <c r="AE57" s="619"/>
      <c r="AF57" s="619"/>
      <c r="AG57" s="615"/>
      <c r="AH57" s="620"/>
      <c r="AI57" s="620"/>
      <c r="AJ57" s="615"/>
      <c r="AK57" s="616"/>
      <c r="AL57" s="616"/>
      <c r="AM57" s="615"/>
      <c r="AN57" s="488"/>
      <c r="AQ57" s="312"/>
    </row>
    <row r="58" spans="1:48" s="312" customFormat="1" ht="7.5" customHeight="1">
      <c r="A58" s="341"/>
      <c r="B58" s="341"/>
      <c r="C58" s="341"/>
      <c r="D58" s="341"/>
      <c r="E58" s="341"/>
      <c r="F58" s="341"/>
      <c r="G58" s="305"/>
      <c r="H58" s="305"/>
      <c r="I58" s="305"/>
      <c r="J58" s="305"/>
      <c r="K58" s="305"/>
      <c r="L58" s="305"/>
      <c r="M58" s="305"/>
      <c r="N58" s="305"/>
      <c r="O58" s="305"/>
      <c r="P58" s="305"/>
      <c r="Q58" s="307"/>
      <c r="R58" s="341"/>
      <c r="S58" s="341"/>
      <c r="T58" s="341"/>
      <c r="U58" s="341"/>
      <c r="V58" s="341"/>
      <c r="W58" s="341"/>
      <c r="X58" s="341"/>
      <c r="Y58" s="341"/>
      <c r="Z58" s="341"/>
      <c r="AA58" s="341"/>
      <c r="AB58" s="341"/>
      <c r="AC58" s="341"/>
      <c r="AD58" s="341"/>
      <c r="AE58" s="341"/>
      <c r="AF58" s="341"/>
      <c r="AG58" s="341"/>
      <c r="AH58" s="309"/>
      <c r="AI58" s="305"/>
      <c r="AJ58" s="305"/>
      <c r="AK58" s="305"/>
      <c r="AL58" s="305"/>
      <c r="AM58" s="305"/>
      <c r="AN58" s="305"/>
      <c r="AO58" s="305"/>
      <c r="AP58" s="305"/>
      <c r="AR58" s="26"/>
      <c r="AS58" s="26"/>
    </row>
    <row r="59" spans="1:48" s="312" customFormat="1" ht="7.5" customHeight="1">
      <c r="A59" s="341"/>
      <c r="B59" s="341"/>
      <c r="C59" s="341"/>
      <c r="D59" s="341"/>
      <c r="E59" s="341"/>
      <c r="F59" s="341"/>
      <c r="G59" s="305"/>
      <c r="H59" s="305"/>
      <c r="I59" s="305"/>
      <c r="J59" s="305"/>
      <c r="K59" s="305"/>
      <c r="L59" s="305"/>
      <c r="M59" s="305"/>
      <c r="N59" s="305"/>
      <c r="O59" s="305"/>
      <c r="P59" s="305"/>
      <c r="Q59" s="307"/>
      <c r="R59" s="305"/>
      <c r="S59" s="305"/>
      <c r="T59" s="305"/>
      <c r="U59" s="305"/>
      <c r="V59" s="305"/>
      <c r="W59" s="305"/>
      <c r="X59" s="305"/>
      <c r="Y59" s="305"/>
      <c r="Z59" s="305"/>
      <c r="AA59" s="305"/>
      <c r="AB59" s="305"/>
      <c r="AC59" s="305"/>
      <c r="AD59" s="305"/>
      <c r="AE59" s="305"/>
      <c r="AF59" s="305"/>
      <c r="AG59" s="305"/>
      <c r="AH59" s="309"/>
      <c r="AI59" s="305"/>
      <c r="AJ59" s="305"/>
      <c r="AK59" s="305"/>
      <c r="AL59" s="305"/>
      <c r="AM59" s="305"/>
      <c r="AN59" s="305"/>
      <c r="AO59" s="305"/>
      <c r="AP59" s="309"/>
      <c r="AR59" s="26"/>
      <c r="AS59" s="26"/>
    </row>
    <row r="60" spans="1:48" ht="7.5" customHeight="1">
      <c r="A60" s="484" t="s">
        <v>59</v>
      </c>
      <c r="B60" s="488"/>
      <c r="C60" s="488"/>
      <c r="D60" s="488"/>
      <c r="E60" s="488"/>
      <c r="F60" s="488"/>
      <c r="G60" s="488"/>
      <c r="H60" s="316"/>
      <c r="I60" s="612" t="e">
        <f>VLOOKUP($W$11,管理データ原紙!$B$6:$AZ$65613,13,FALSE)</f>
        <v>#N/A</v>
      </c>
      <c r="J60" s="612"/>
      <c r="K60" s="613" t="e">
        <f>VLOOKUP($W$11,管理データ原紙!$B$6:$AZ$65613,13,FALSE)</f>
        <v>#N/A</v>
      </c>
      <c r="L60" s="613"/>
      <c r="M60" s="498" t="s">
        <v>20</v>
      </c>
      <c r="N60" s="614" t="e">
        <f>VLOOKUP($W$11,管理データ原紙!$B$6:$AZ$65613,13,FALSE)</f>
        <v>#N/A</v>
      </c>
      <c r="O60" s="614"/>
      <c r="P60" s="498" t="s">
        <v>50</v>
      </c>
      <c r="Q60" s="605" t="e">
        <f>VLOOKUP($W$11,管理データ原紙!$B$6:$AZ$65613,13,FALSE)</f>
        <v>#N/A</v>
      </c>
      <c r="R60" s="605"/>
      <c r="S60" s="498" t="s">
        <v>21</v>
      </c>
      <c r="U60" s="612" t="e">
        <f>VLOOKUP($W$11,管理データ原紙!$B$6:$AZ$65613,14,FALSE)</f>
        <v>#N/A</v>
      </c>
      <c r="V60" s="612"/>
      <c r="W60" s="613" t="e">
        <f>VLOOKUP($W$11,管理データ原紙!$B$6:$AZ$65613,14,FALSE)</f>
        <v>#N/A</v>
      </c>
      <c r="X60" s="613"/>
      <c r="Y60" s="498" t="s">
        <v>20</v>
      </c>
      <c r="Z60" s="614" t="e">
        <f>VLOOKUP($W$11,管理データ原紙!$B$6:$AZ$65613,14,FALSE)</f>
        <v>#N/A</v>
      </c>
      <c r="AA60" s="614"/>
      <c r="AB60" s="498" t="s">
        <v>50</v>
      </c>
      <c r="AC60" s="605" t="e">
        <f>VLOOKUP($W$11,管理データ原紙!$B$6:$AZ$65613,14,FALSE)</f>
        <v>#N/A</v>
      </c>
      <c r="AD60" s="605"/>
      <c r="AE60" s="498" t="s">
        <v>21</v>
      </c>
      <c r="AF60" s="315"/>
      <c r="AG60" s="315"/>
      <c r="AH60" s="315"/>
      <c r="AI60" s="315"/>
      <c r="AJ60" s="315"/>
      <c r="AK60" s="315"/>
      <c r="AL60" s="315"/>
      <c r="AM60" s="315"/>
      <c r="AN60" s="315"/>
      <c r="AO60" s="315"/>
      <c r="AP60" s="309"/>
      <c r="AQ60" s="326"/>
    </row>
    <row r="61" spans="1:48" ht="7.5" customHeight="1">
      <c r="A61" s="488"/>
      <c r="B61" s="488"/>
      <c r="C61" s="488"/>
      <c r="D61" s="488"/>
      <c r="E61" s="488"/>
      <c r="F61" s="488"/>
      <c r="G61" s="488"/>
      <c r="H61" s="316"/>
      <c r="I61" s="612"/>
      <c r="J61" s="612"/>
      <c r="K61" s="613"/>
      <c r="L61" s="613"/>
      <c r="M61" s="498"/>
      <c r="N61" s="614"/>
      <c r="O61" s="614"/>
      <c r="P61" s="498"/>
      <c r="Q61" s="605"/>
      <c r="R61" s="605"/>
      <c r="S61" s="498"/>
      <c r="T61" s="319" t="s">
        <v>188</v>
      </c>
      <c r="U61" s="612"/>
      <c r="V61" s="612"/>
      <c r="W61" s="613"/>
      <c r="X61" s="613"/>
      <c r="Y61" s="498"/>
      <c r="Z61" s="614"/>
      <c r="AA61" s="614"/>
      <c r="AB61" s="498"/>
      <c r="AC61" s="605"/>
      <c r="AD61" s="605"/>
      <c r="AE61" s="498"/>
      <c r="AF61" s="315"/>
      <c r="AG61" s="315"/>
      <c r="AH61" s="315"/>
      <c r="AI61" s="315"/>
      <c r="AJ61" s="315"/>
      <c r="AK61" s="315"/>
      <c r="AL61" s="315"/>
      <c r="AM61" s="315"/>
      <c r="AN61" s="315"/>
      <c r="AO61" s="315"/>
      <c r="AP61" s="312"/>
      <c r="AQ61" s="326"/>
      <c r="AU61" s="308"/>
    </row>
    <row r="62" spans="1:48" ht="7.5" customHeight="1">
      <c r="A62" s="488"/>
      <c r="B62" s="488"/>
      <c r="C62" s="488"/>
      <c r="D62" s="488"/>
      <c r="E62" s="488"/>
      <c r="F62" s="488"/>
      <c r="G62" s="488"/>
      <c r="H62" s="316"/>
      <c r="I62" s="612"/>
      <c r="J62" s="612"/>
      <c r="K62" s="613"/>
      <c r="L62" s="613"/>
      <c r="M62" s="498"/>
      <c r="N62" s="614"/>
      <c r="O62" s="614"/>
      <c r="P62" s="498"/>
      <c r="Q62" s="605"/>
      <c r="R62" s="605"/>
      <c r="S62" s="498"/>
      <c r="T62" s="319"/>
      <c r="U62" s="612"/>
      <c r="V62" s="612"/>
      <c r="W62" s="613"/>
      <c r="X62" s="613"/>
      <c r="Y62" s="498"/>
      <c r="Z62" s="614"/>
      <c r="AA62" s="614"/>
      <c r="AB62" s="498"/>
      <c r="AC62" s="605"/>
      <c r="AD62" s="605"/>
      <c r="AE62" s="498"/>
      <c r="AF62" s="315"/>
      <c r="AG62" s="315"/>
      <c r="AH62" s="315"/>
      <c r="AI62" s="315"/>
      <c r="AJ62" s="315"/>
      <c r="AK62" s="315"/>
      <c r="AL62" s="315"/>
      <c r="AM62" s="315"/>
      <c r="AN62" s="315"/>
      <c r="AO62" s="315"/>
      <c r="AP62" s="312"/>
      <c r="AQ62" s="326"/>
      <c r="AU62" s="308"/>
    </row>
    <row r="63" spans="1:48" ht="7.5" customHeight="1">
      <c r="A63" s="316"/>
      <c r="B63" s="316"/>
      <c r="C63" s="316"/>
      <c r="D63" s="316"/>
      <c r="E63" s="316"/>
      <c r="F63" s="316"/>
      <c r="G63" s="316"/>
      <c r="H63" s="316"/>
      <c r="I63" s="319"/>
      <c r="J63" s="319"/>
      <c r="K63" s="363"/>
      <c r="L63" s="363"/>
      <c r="M63" s="319"/>
      <c r="N63" s="363"/>
      <c r="O63" s="363"/>
      <c r="P63" s="311"/>
      <c r="Q63" s="363"/>
      <c r="R63" s="363"/>
      <c r="S63" s="311"/>
      <c r="T63" s="319"/>
      <c r="U63" s="311"/>
      <c r="V63" s="311"/>
      <c r="W63" s="363"/>
      <c r="X63" s="363"/>
      <c r="Y63" s="311"/>
      <c r="Z63" s="363"/>
      <c r="AA63" s="363"/>
      <c r="AB63" s="311"/>
      <c r="AC63" s="363"/>
      <c r="AD63" s="363"/>
      <c r="AE63" s="311"/>
      <c r="AF63" s="315"/>
      <c r="AG63" s="315"/>
      <c r="AH63" s="315"/>
      <c r="AI63" s="315"/>
      <c r="AJ63" s="315"/>
      <c r="AK63" s="315"/>
      <c r="AL63" s="315"/>
      <c r="AM63" s="315"/>
      <c r="AN63" s="315"/>
      <c r="AO63" s="315"/>
      <c r="AP63" s="312"/>
      <c r="AQ63" s="326"/>
      <c r="AU63" s="308"/>
    </row>
    <row r="64" spans="1:48" ht="7.5" customHeight="1">
      <c r="A64" s="484" t="s">
        <v>258</v>
      </c>
      <c r="B64" s="488"/>
      <c r="C64" s="488"/>
      <c r="D64" s="488"/>
      <c r="E64" s="488"/>
      <c r="F64" s="488"/>
      <c r="G64" s="488"/>
      <c r="H64" s="308"/>
      <c r="I64" s="606" t="s">
        <v>562</v>
      </c>
      <c r="J64" s="606"/>
      <c r="K64" s="606"/>
      <c r="L64" s="606"/>
      <c r="M64" s="606"/>
      <c r="N64" s="606"/>
      <c r="O64" s="606"/>
      <c r="P64" s="606"/>
      <c r="Q64" s="607"/>
      <c r="R64" s="607"/>
      <c r="S64" s="607"/>
      <c r="T64" s="308"/>
      <c r="AP64" s="312"/>
      <c r="AQ64" s="309"/>
      <c r="AU64" s="308"/>
    </row>
    <row r="65" spans="1:43" ht="7.5" customHeight="1">
      <c r="A65" s="488"/>
      <c r="B65" s="488"/>
      <c r="C65" s="488"/>
      <c r="D65" s="488"/>
      <c r="E65" s="488"/>
      <c r="F65" s="488"/>
      <c r="G65" s="488"/>
      <c r="H65" s="308"/>
      <c r="I65" s="606"/>
      <c r="J65" s="606"/>
      <c r="K65" s="606"/>
      <c r="L65" s="606"/>
      <c r="M65" s="606"/>
      <c r="N65" s="606"/>
      <c r="O65" s="606"/>
      <c r="P65" s="606"/>
      <c r="Q65" s="607"/>
      <c r="R65" s="607"/>
      <c r="S65" s="607"/>
      <c r="T65" s="308"/>
      <c r="AP65" s="326"/>
      <c r="AQ65" s="309"/>
    </row>
    <row r="66" spans="1:43" ht="7.5" customHeight="1">
      <c r="A66" s="488"/>
      <c r="B66" s="488"/>
      <c r="C66" s="488"/>
      <c r="D66" s="488"/>
      <c r="E66" s="488"/>
      <c r="F66" s="488"/>
      <c r="G66" s="488"/>
      <c r="H66" s="308"/>
      <c r="I66" s="606"/>
      <c r="J66" s="606"/>
      <c r="K66" s="606"/>
      <c r="L66" s="606"/>
      <c r="M66" s="606"/>
      <c r="N66" s="606"/>
      <c r="O66" s="606"/>
      <c r="P66" s="606"/>
      <c r="Q66" s="607"/>
      <c r="R66" s="607"/>
      <c r="S66" s="607"/>
      <c r="T66" s="308"/>
      <c r="AP66" s="326"/>
      <c r="AQ66" s="309"/>
    </row>
    <row r="67" spans="1:43" ht="7.5" customHeight="1">
      <c r="A67" s="316"/>
      <c r="B67" s="316"/>
      <c r="C67" s="316"/>
      <c r="D67" s="316"/>
      <c r="E67" s="316"/>
      <c r="F67" s="316"/>
      <c r="G67" s="316"/>
      <c r="H67" s="308"/>
      <c r="I67" s="355"/>
      <c r="J67" s="355"/>
      <c r="K67" s="355"/>
      <c r="L67" s="355"/>
      <c r="M67" s="355"/>
      <c r="N67" s="355"/>
      <c r="O67" s="355"/>
      <c r="P67" s="355"/>
      <c r="Q67" s="356"/>
      <c r="R67" s="356"/>
      <c r="S67" s="356"/>
      <c r="T67" s="308"/>
      <c r="AP67" s="326"/>
      <c r="AQ67" s="309"/>
    </row>
    <row r="68" spans="1:43" ht="7.5" customHeight="1">
      <c r="A68" s="484" t="s">
        <v>379</v>
      </c>
      <c r="B68" s="488"/>
      <c r="C68" s="488"/>
      <c r="D68" s="488"/>
      <c r="E68" s="488"/>
      <c r="F68" s="488"/>
      <c r="G68" s="488"/>
      <c r="H68" s="316"/>
      <c r="I68" s="608" t="e">
        <f>VLOOKUP($W$11,管理データ原紙!$B$6:$AZ$65613,15,FALSE)</f>
        <v>#N/A</v>
      </c>
      <c r="J68" s="609"/>
      <c r="K68" s="609"/>
      <c r="L68" s="609"/>
      <c r="M68" s="609"/>
      <c r="N68" s="609"/>
      <c r="O68" s="609"/>
      <c r="P68" s="609"/>
      <c r="Q68" s="609"/>
      <c r="R68" s="609"/>
      <c r="S68" s="609"/>
      <c r="T68" s="308"/>
      <c r="U68" s="610" t="s">
        <v>332</v>
      </c>
      <c r="V68" s="610"/>
      <c r="W68" s="610"/>
      <c r="X68" s="610"/>
      <c r="Y68" s="610"/>
      <c r="Z68" s="610"/>
      <c r="AA68" s="610"/>
      <c r="AB68" s="611" t="e">
        <f>VLOOKUP($W$11,管理データ原紙!$B$6:$AZ$65613,16,FALSE)</f>
        <v>#N/A</v>
      </c>
      <c r="AC68" s="611"/>
      <c r="AD68" s="611"/>
      <c r="AE68" s="611"/>
      <c r="AF68" s="611"/>
      <c r="AG68" s="611"/>
      <c r="AI68" s="329"/>
      <c r="AJ68" s="329"/>
      <c r="AK68" s="329"/>
      <c r="AL68" s="329"/>
      <c r="AM68" s="329"/>
      <c r="AN68" s="329"/>
      <c r="AO68" s="329"/>
      <c r="AP68" s="326"/>
      <c r="AQ68" s="309"/>
    </row>
    <row r="69" spans="1:43" ht="7.5" customHeight="1">
      <c r="A69" s="488"/>
      <c r="B69" s="488"/>
      <c r="C69" s="488"/>
      <c r="D69" s="488"/>
      <c r="E69" s="488"/>
      <c r="F69" s="488"/>
      <c r="G69" s="488"/>
      <c r="H69" s="316"/>
      <c r="I69" s="609"/>
      <c r="J69" s="609"/>
      <c r="K69" s="609"/>
      <c r="L69" s="609"/>
      <c r="M69" s="609"/>
      <c r="N69" s="609"/>
      <c r="O69" s="609"/>
      <c r="P69" s="609"/>
      <c r="Q69" s="609"/>
      <c r="R69" s="609"/>
      <c r="S69" s="609"/>
      <c r="T69" s="308"/>
      <c r="U69" s="610"/>
      <c r="V69" s="610"/>
      <c r="W69" s="610"/>
      <c r="X69" s="610"/>
      <c r="Y69" s="610"/>
      <c r="Z69" s="610"/>
      <c r="AA69" s="610"/>
      <c r="AB69" s="611"/>
      <c r="AC69" s="611"/>
      <c r="AD69" s="611"/>
      <c r="AE69" s="611"/>
      <c r="AF69" s="611"/>
      <c r="AG69" s="611"/>
      <c r="AI69" s="329"/>
      <c r="AJ69" s="329"/>
      <c r="AK69" s="329"/>
      <c r="AL69" s="329"/>
      <c r="AM69" s="329"/>
      <c r="AN69" s="329"/>
      <c r="AO69" s="329"/>
      <c r="AP69" s="309"/>
      <c r="AQ69" s="309"/>
    </row>
    <row r="70" spans="1:43" ht="7.5" customHeight="1">
      <c r="A70" s="488"/>
      <c r="B70" s="488"/>
      <c r="C70" s="488"/>
      <c r="D70" s="488"/>
      <c r="E70" s="488"/>
      <c r="F70" s="488"/>
      <c r="G70" s="488"/>
      <c r="H70" s="316"/>
      <c r="I70" s="609"/>
      <c r="J70" s="609"/>
      <c r="K70" s="609"/>
      <c r="L70" s="609"/>
      <c r="M70" s="609"/>
      <c r="N70" s="609"/>
      <c r="O70" s="609"/>
      <c r="P70" s="609"/>
      <c r="Q70" s="609"/>
      <c r="R70" s="609"/>
      <c r="S70" s="609"/>
      <c r="T70" s="308"/>
      <c r="U70" s="610"/>
      <c r="V70" s="610"/>
      <c r="W70" s="610"/>
      <c r="X70" s="610"/>
      <c r="Y70" s="610"/>
      <c r="Z70" s="610"/>
      <c r="AA70" s="610"/>
      <c r="AB70" s="611"/>
      <c r="AC70" s="611"/>
      <c r="AD70" s="611"/>
      <c r="AE70" s="611"/>
      <c r="AF70" s="611"/>
      <c r="AG70" s="611"/>
      <c r="AI70" s="329"/>
      <c r="AJ70" s="329"/>
      <c r="AK70" s="329"/>
      <c r="AL70" s="329"/>
      <c r="AM70" s="329"/>
      <c r="AN70" s="329"/>
      <c r="AO70" s="329"/>
      <c r="AP70" s="309"/>
      <c r="AQ70" s="309"/>
    </row>
    <row r="71" spans="1:43" ht="7.5" customHeight="1">
      <c r="A71" s="305"/>
      <c r="B71" s="308"/>
      <c r="C71" s="308"/>
      <c r="D71" s="308"/>
      <c r="E71" s="308"/>
      <c r="F71" s="308"/>
      <c r="G71" s="602" t="s">
        <v>241</v>
      </c>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3"/>
      <c r="AL71" s="603"/>
      <c r="AM71" s="603"/>
      <c r="AN71" s="63"/>
      <c r="AO71" s="63"/>
      <c r="AP71" s="63"/>
      <c r="AQ71" s="63"/>
    </row>
    <row r="72" spans="1:43" ht="7.5" customHeight="1">
      <c r="A72" s="308"/>
      <c r="B72" s="308"/>
      <c r="C72" s="308"/>
      <c r="D72" s="308"/>
      <c r="E72" s="308"/>
      <c r="F72" s="308"/>
      <c r="G72" s="603"/>
      <c r="H72" s="603"/>
      <c r="I72" s="603"/>
      <c r="J72" s="603"/>
      <c r="K72" s="603"/>
      <c r="L72" s="603"/>
      <c r="M72" s="603"/>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3"/>
      <c r="AO72" s="63"/>
      <c r="AP72" s="63"/>
      <c r="AQ72" s="63"/>
    </row>
    <row r="73" spans="1:43" ht="7.5" customHeight="1">
      <c r="A73" s="305"/>
      <c r="B73" s="308"/>
      <c r="C73" s="308"/>
      <c r="D73" s="308"/>
      <c r="E73" s="308"/>
      <c r="F73" s="308"/>
      <c r="G73" s="603"/>
      <c r="H73" s="603"/>
      <c r="I73" s="603"/>
      <c r="J73" s="603"/>
      <c r="K73" s="603"/>
      <c r="L73" s="603"/>
      <c r="M73" s="603"/>
      <c r="N73" s="603"/>
      <c r="O73" s="603"/>
      <c r="P73" s="603"/>
      <c r="Q73" s="603"/>
      <c r="R73" s="603"/>
      <c r="S73" s="603"/>
      <c r="T73" s="603"/>
      <c r="U73" s="603"/>
      <c r="V73" s="603"/>
      <c r="W73" s="603"/>
      <c r="X73" s="603"/>
      <c r="Y73" s="603"/>
      <c r="Z73" s="603"/>
      <c r="AA73" s="603"/>
      <c r="AB73" s="603"/>
      <c r="AC73" s="603"/>
      <c r="AD73" s="603"/>
      <c r="AE73" s="603"/>
      <c r="AF73" s="603"/>
      <c r="AG73" s="603"/>
      <c r="AH73" s="603"/>
      <c r="AI73" s="603"/>
      <c r="AJ73" s="603"/>
      <c r="AK73" s="603"/>
      <c r="AL73" s="603"/>
      <c r="AM73" s="603"/>
      <c r="AN73" s="63"/>
      <c r="AO73" s="63"/>
      <c r="AP73" s="63"/>
      <c r="AQ73" s="63"/>
    </row>
    <row r="74" spans="1:43" ht="7.5" customHeight="1">
      <c r="A74" s="308"/>
      <c r="B74" s="308"/>
      <c r="C74" s="308"/>
      <c r="D74" s="308"/>
      <c r="E74" s="308"/>
      <c r="F74" s="308"/>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330"/>
    </row>
    <row r="75" spans="1:43" ht="7.5" customHeight="1">
      <c r="A75" s="484" t="s">
        <v>65</v>
      </c>
      <c r="B75" s="488"/>
      <c r="C75" s="488"/>
      <c r="D75" s="488"/>
      <c r="E75" s="488"/>
      <c r="F75" s="305"/>
      <c r="G75" s="595" t="s">
        <v>189</v>
      </c>
      <c r="H75" s="595"/>
      <c r="I75" s="497" t="e">
        <f>VLOOKUP($W$11,管理データ原紙!$B$6:$AZ$65613,17,FALSE)</f>
        <v>#N/A</v>
      </c>
      <c r="J75" s="497"/>
      <c r="K75" s="497"/>
      <c r="L75" s="497"/>
      <c r="M75" s="497"/>
      <c r="N75" s="497"/>
      <c r="O75" s="497"/>
      <c r="P75" s="497"/>
      <c r="Q75" s="489" t="s">
        <v>190</v>
      </c>
      <c r="R75" s="489"/>
      <c r="S75" s="604" t="e">
        <f>VLOOKUP($W$11,管理データ原紙!$B$6:$AZ$65613,18,FALSE)</f>
        <v>#N/A</v>
      </c>
      <c r="T75" s="604"/>
      <c r="U75" s="604"/>
      <c r="V75" s="604"/>
      <c r="W75" s="604"/>
      <c r="X75" s="604"/>
      <c r="Y75" s="604"/>
      <c r="Z75" s="604"/>
      <c r="AA75" s="309"/>
      <c r="AB75" s="309"/>
      <c r="AC75" s="488"/>
      <c r="AD75" s="309"/>
      <c r="AE75" s="309"/>
      <c r="AF75" s="309"/>
      <c r="AG75" s="309"/>
      <c r="AH75" s="309"/>
      <c r="AP75" s="309"/>
      <c r="AQ75" s="309"/>
    </row>
    <row r="76" spans="1:43" ht="7.5" customHeight="1">
      <c r="A76" s="488"/>
      <c r="B76" s="488"/>
      <c r="C76" s="488"/>
      <c r="D76" s="488"/>
      <c r="E76" s="488"/>
      <c r="F76" s="305"/>
      <c r="G76" s="595"/>
      <c r="H76" s="595"/>
      <c r="I76" s="497"/>
      <c r="J76" s="497"/>
      <c r="K76" s="497"/>
      <c r="L76" s="497"/>
      <c r="M76" s="497"/>
      <c r="N76" s="497"/>
      <c r="O76" s="497"/>
      <c r="P76" s="497"/>
      <c r="Q76" s="489"/>
      <c r="R76" s="489"/>
      <c r="S76" s="604"/>
      <c r="T76" s="604"/>
      <c r="U76" s="604"/>
      <c r="V76" s="604"/>
      <c r="W76" s="604"/>
      <c r="X76" s="604"/>
      <c r="Y76" s="604"/>
      <c r="Z76" s="604"/>
      <c r="AA76" s="309"/>
      <c r="AB76" s="309"/>
      <c r="AC76" s="488"/>
      <c r="AD76" s="309"/>
      <c r="AE76" s="309"/>
      <c r="AF76" s="309"/>
      <c r="AG76" s="309"/>
      <c r="AH76" s="309"/>
      <c r="AI76" s="309"/>
      <c r="AJ76" s="309"/>
      <c r="AK76" s="309"/>
      <c r="AL76" s="309"/>
      <c r="AM76" s="309"/>
      <c r="AN76" s="309"/>
      <c r="AO76" s="309"/>
      <c r="AP76" s="309"/>
      <c r="AQ76" s="309"/>
    </row>
    <row r="77" spans="1:43" ht="7.5" customHeight="1">
      <c r="A77" s="488"/>
      <c r="B77" s="488"/>
      <c r="C77" s="488"/>
      <c r="D77" s="488"/>
      <c r="E77" s="488"/>
      <c r="F77" s="305"/>
      <c r="G77" s="595"/>
      <c r="H77" s="595"/>
      <c r="I77" s="497"/>
      <c r="J77" s="497"/>
      <c r="K77" s="497"/>
      <c r="L77" s="497"/>
      <c r="M77" s="497"/>
      <c r="N77" s="497"/>
      <c r="O77" s="497"/>
      <c r="P77" s="497"/>
      <c r="Q77" s="489"/>
      <c r="R77" s="489"/>
      <c r="S77" s="604"/>
      <c r="T77" s="604"/>
      <c r="U77" s="604"/>
      <c r="V77" s="604"/>
      <c r="W77" s="604"/>
      <c r="X77" s="604"/>
      <c r="Y77" s="604"/>
      <c r="Z77" s="604"/>
      <c r="AA77" s="309"/>
      <c r="AB77" s="309"/>
      <c r="AC77" s="488"/>
      <c r="AD77" s="309"/>
      <c r="AE77" s="309"/>
      <c r="AF77" s="309"/>
      <c r="AG77" s="309"/>
      <c r="AH77" s="309"/>
      <c r="AI77" s="309"/>
      <c r="AJ77" s="309"/>
      <c r="AK77" s="309"/>
      <c r="AL77" s="309"/>
      <c r="AM77" s="309"/>
      <c r="AN77" s="309"/>
      <c r="AO77" s="309"/>
      <c r="AP77" s="309"/>
      <c r="AQ77" s="309"/>
    </row>
    <row r="78" spans="1:43" ht="7.5" customHeight="1">
      <c r="A78" s="316"/>
      <c r="B78" s="316"/>
      <c r="C78" s="316"/>
      <c r="D78" s="316"/>
      <c r="E78" s="305"/>
      <c r="F78" s="305"/>
      <c r="G78" s="595" t="s">
        <v>74</v>
      </c>
      <c r="H78" s="595"/>
      <c r="I78" s="503" t="s">
        <v>168</v>
      </c>
      <c r="J78" s="489" t="e">
        <f>VLOOKUP($W$11,管理データ原紙!$B$6:$AZ$65613,19,FALSE)</f>
        <v>#N/A</v>
      </c>
      <c r="K78" s="502"/>
      <c r="L78" s="502"/>
      <c r="M78" s="502"/>
      <c r="N78" s="502"/>
      <c r="O78" s="502"/>
      <c r="P78" s="502"/>
      <c r="Q78" s="502"/>
      <c r="R78" s="502"/>
      <c r="S78" s="601"/>
      <c r="T78" s="510"/>
      <c r="U78" s="510"/>
      <c r="V78" s="510"/>
      <c r="W78" s="510"/>
      <c r="X78" s="510"/>
      <c r="Y78" s="510"/>
      <c r="Z78" s="510"/>
      <c r="AA78" s="510"/>
      <c r="AB78" s="510"/>
      <c r="AC78" s="488" t="s">
        <v>169</v>
      </c>
      <c r="AD78" s="309"/>
      <c r="AE78" s="309"/>
      <c r="AF78" s="309"/>
      <c r="AG78" s="309"/>
      <c r="AH78" s="309"/>
      <c r="AI78" s="309"/>
      <c r="AJ78" s="309"/>
      <c r="AK78" s="309"/>
      <c r="AL78" s="309"/>
      <c r="AM78" s="309"/>
      <c r="AN78" s="309"/>
      <c r="AO78" s="309"/>
      <c r="AP78" s="309"/>
      <c r="AQ78" s="309"/>
    </row>
    <row r="79" spans="1:43" ht="7.5" customHeight="1">
      <c r="A79" s="316"/>
      <c r="B79" s="316"/>
      <c r="C79" s="316"/>
      <c r="D79" s="316"/>
      <c r="E79" s="305"/>
      <c r="F79" s="305"/>
      <c r="G79" s="595"/>
      <c r="H79" s="595"/>
      <c r="I79" s="488"/>
      <c r="J79" s="502"/>
      <c r="K79" s="502"/>
      <c r="L79" s="502"/>
      <c r="M79" s="502"/>
      <c r="N79" s="502"/>
      <c r="O79" s="502"/>
      <c r="P79" s="502"/>
      <c r="Q79" s="502"/>
      <c r="R79" s="502"/>
      <c r="S79" s="510"/>
      <c r="T79" s="510"/>
      <c r="U79" s="510"/>
      <c r="V79" s="510"/>
      <c r="W79" s="510"/>
      <c r="X79" s="510"/>
      <c r="Y79" s="510"/>
      <c r="Z79" s="510"/>
      <c r="AA79" s="510"/>
      <c r="AB79" s="510"/>
      <c r="AC79" s="488"/>
      <c r="AD79" s="309"/>
      <c r="AE79" s="309"/>
      <c r="AF79" s="309"/>
      <c r="AG79" s="309"/>
      <c r="AH79" s="309"/>
      <c r="AI79" s="309"/>
      <c r="AJ79" s="309"/>
      <c r="AK79" s="309"/>
      <c r="AL79" s="309"/>
      <c r="AM79" s="309"/>
      <c r="AN79" s="309"/>
      <c r="AO79" s="309"/>
      <c r="AP79" s="309"/>
      <c r="AQ79" s="309"/>
    </row>
    <row r="80" spans="1:43" ht="7.5" customHeight="1">
      <c r="A80" s="316"/>
      <c r="B80" s="316"/>
      <c r="C80" s="316"/>
      <c r="D80" s="316"/>
      <c r="E80" s="305"/>
      <c r="F80" s="305"/>
      <c r="G80" s="595"/>
      <c r="H80" s="595"/>
      <c r="I80" s="488"/>
      <c r="J80" s="502"/>
      <c r="K80" s="502"/>
      <c r="L80" s="502"/>
      <c r="M80" s="502"/>
      <c r="N80" s="502"/>
      <c r="O80" s="502"/>
      <c r="P80" s="502"/>
      <c r="Q80" s="502"/>
      <c r="R80" s="502"/>
      <c r="S80" s="510"/>
      <c r="T80" s="510"/>
      <c r="U80" s="510"/>
      <c r="V80" s="510"/>
      <c r="W80" s="510"/>
      <c r="X80" s="510"/>
      <c r="Y80" s="510"/>
      <c r="Z80" s="510"/>
      <c r="AA80" s="510"/>
      <c r="AB80" s="510"/>
      <c r="AC80" s="488"/>
      <c r="AD80" s="309"/>
      <c r="AE80" s="309"/>
      <c r="AF80" s="309"/>
      <c r="AG80" s="309"/>
      <c r="AH80" s="309"/>
      <c r="AI80" s="309"/>
      <c r="AJ80" s="309"/>
      <c r="AK80" s="309"/>
      <c r="AL80" s="309"/>
      <c r="AM80" s="309"/>
      <c r="AN80" s="309"/>
      <c r="AO80" s="309"/>
      <c r="AP80" s="312"/>
      <c r="AQ80" s="309"/>
    </row>
    <row r="81" spans="1:43" ht="7.5" customHeight="1">
      <c r="A81" s="316"/>
      <c r="B81" s="316"/>
      <c r="C81" s="316"/>
      <c r="D81" s="316"/>
      <c r="E81" s="305"/>
      <c r="F81" s="305"/>
      <c r="G81" s="595" t="s">
        <v>75</v>
      </c>
      <c r="H81" s="595"/>
      <c r="I81" s="499" t="s">
        <v>77</v>
      </c>
      <c r="J81" s="599"/>
      <c r="K81" s="599"/>
      <c r="L81" s="599"/>
      <c r="M81" s="599"/>
      <c r="N81" s="599"/>
      <c r="O81" s="599"/>
      <c r="P81" s="499">
        <v>40</v>
      </c>
      <c r="Q81" s="599"/>
      <c r="R81" s="599"/>
      <c r="S81" s="600" t="s">
        <v>78</v>
      </c>
      <c r="T81" s="600"/>
      <c r="U81" s="600"/>
      <c r="V81" s="499" t="s">
        <v>79</v>
      </c>
      <c r="W81" s="488"/>
      <c r="X81" s="488"/>
      <c r="Y81" s="488"/>
      <c r="Z81" s="488"/>
      <c r="AA81" s="488"/>
      <c r="AB81" s="488"/>
      <c r="AC81" s="488"/>
      <c r="AD81" s="499" t="e">
        <f>VLOOKUP($W$11,管理データ原紙!$B$6:$AZ$65613,21,FALSE)</f>
        <v>#N/A</v>
      </c>
      <c r="AE81" s="599"/>
      <c r="AF81" s="599"/>
      <c r="AG81" s="600" t="s">
        <v>21</v>
      </c>
      <c r="AH81" s="600"/>
      <c r="AI81" s="600"/>
      <c r="AJ81" s="309"/>
      <c r="AK81" s="309"/>
      <c r="AL81" s="309"/>
      <c r="AM81" s="309"/>
      <c r="AN81" s="309"/>
      <c r="AO81" s="309"/>
      <c r="AP81" s="312"/>
      <c r="AQ81" s="309"/>
    </row>
    <row r="82" spans="1:43" ht="7.5" customHeight="1">
      <c r="A82" s="316"/>
      <c r="B82" s="316"/>
      <c r="C82" s="316"/>
      <c r="D82" s="316"/>
      <c r="E82" s="305"/>
      <c r="F82" s="305"/>
      <c r="G82" s="595"/>
      <c r="H82" s="595"/>
      <c r="I82" s="599"/>
      <c r="J82" s="599"/>
      <c r="K82" s="599"/>
      <c r="L82" s="599"/>
      <c r="M82" s="599"/>
      <c r="N82" s="599"/>
      <c r="O82" s="599"/>
      <c r="P82" s="599"/>
      <c r="Q82" s="599"/>
      <c r="R82" s="599"/>
      <c r="S82" s="600"/>
      <c r="T82" s="600"/>
      <c r="U82" s="600"/>
      <c r="V82" s="488"/>
      <c r="W82" s="488"/>
      <c r="X82" s="488"/>
      <c r="Y82" s="488"/>
      <c r="Z82" s="488"/>
      <c r="AA82" s="488"/>
      <c r="AB82" s="488"/>
      <c r="AC82" s="488"/>
      <c r="AD82" s="599"/>
      <c r="AE82" s="599"/>
      <c r="AF82" s="599"/>
      <c r="AG82" s="600"/>
      <c r="AH82" s="600"/>
      <c r="AI82" s="600"/>
      <c r="AJ82" s="312"/>
      <c r="AK82" s="312"/>
      <c r="AL82" s="312"/>
      <c r="AM82" s="312"/>
      <c r="AN82" s="312"/>
      <c r="AO82" s="312"/>
      <c r="AP82" s="312"/>
      <c r="AQ82" s="309"/>
    </row>
    <row r="83" spans="1:43" ht="7.5" customHeight="1">
      <c r="A83" s="316"/>
      <c r="B83" s="316"/>
      <c r="C83" s="316"/>
      <c r="D83" s="316"/>
      <c r="E83" s="305"/>
      <c r="F83" s="305"/>
      <c r="G83" s="595"/>
      <c r="H83" s="595"/>
      <c r="I83" s="599"/>
      <c r="J83" s="599"/>
      <c r="K83" s="599"/>
      <c r="L83" s="599"/>
      <c r="M83" s="599"/>
      <c r="N83" s="599"/>
      <c r="O83" s="599"/>
      <c r="P83" s="599"/>
      <c r="Q83" s="599"/>
      <c r="R83" s="599"/>
      <c r="S83" s="600"/>
      <c r="T83" s="600"/>
      <c r="U83" s="600"/>
      <c r="V83" s="488"/>
      <c r="W83" s="488"/>
      <c r="X83" s="488"/>
      <c r="Y83" s="488"/>
      <c r="Z83" s="488"/>
      <c r="AA83" s="488"/>
      <c r="AB83" s="488"/>
      <c r="AC83" s="488"/>
      <c r="AD83" s="599"/>
      <c r="AE83" s="599"/>
      <c r="AF83" s="599"/>
      <c r="AG83" s="600"/>
      <c r="AH83" s="600"/>
      <c r="AI83" s="600"/>
      <c r="AJ83" s="312"/>
      <c r="AK83" s="312"/>
      <c r="AL83" s="312"/>
      <c r="AM83" s="312"/>
      <c r="AN83" s="312"/>
      <c r="AO83" s="312"/>
      <c r="AQ83" s="309"/>
    </row>
    <row r="84" spans="1:43" ht="7.5" customHeight="1">
      <c r="F84" s="305"/>
      <c r="G84" s="324"/>
      <c r="H84" s="324"/>
      <c r="I84" s="327"/>
      <c r="J84" s="327"/>
      <c r="K84" s="327"/>
      <c r="L84" s="327"/>
      <c r="M84" s="327"/>
      <c r="N84" s="327"/>
      <c r="O84" s="327"/>
      <c r="P84" s="327"/>
      <c r="Q84" s="327"/>
      <c r="R84" s="327"/>
      <c r="S84" s="326"/>
      <c r="T84" s="326"/>
      <c r="U84" s="326"/>
      <c r="V84" s="316"/>
      <c r="W84" s="316"/>
      <c r="X84" s="316"/>
      <c r="Y84" s="316"/>
      <c r="Z84" s="316"/>
      <c r="AA84" s="316"/>
      <c r="AB84" s="316"/>
      <c r="AC84" s="316"/>
      <c r="AD84" s="327"/>
      <c r="AE84" s="327"/>
      <c r="AF84" s="327"/>
      <c r="AG84" s="326"/>
      <c r="AH84" s="326"/>
      <c r="AI84" s="326"/>
      <c r="AJ84" s="326"/>
      <c r="AK84" s="326"/>
      <c r="AL84" s="326"/>
      <c r="AM84" s="326"/>
      <c r="AN84" s="326"/>
      <c r="AO84" s="326"/>
      <c r="AP84" s="312"/>
      <c r="AQ84" s="312"/>
    </row>
    <row r="85" spans="1:43" ht="7.5" customHeight="1">
      <c r="A85" s="484" t="s">
        <v>80</v>
      </c>
      <c r="B85" s="488"/>
      <c r="C85" s="488"/>
      <c r="D85" s="488"/>
      <c r="E85" s="488"/>
      <c r="F85" s="488"/>
      <c r="G85" s="595" t="s">
        <v>189</v>
      </c>
      <c r="H85" s="595"/>
      <c r="I85" s="489" t="e">
        <f>VLOOKUP($W$11,管理データ原紙!$B$6:$AZ$65613,22,FALSE)</f>
        <v>#N/A</v>
      </c>
      <c r="J85" s="489"/>
      <c r="K85" s="489"/>
      <c r="L85" s="489"/>
      <c r="M85" s="489"/>
      <c r="N85" s="489"/>
      <c r="O85" s="489"/>
      <c r="P85" s="489"/>
      <c r="Q85" s="489" t="s">
        <v>51</v>
      </c>
      <c r="R85" s="489"/>
      <c r="S85" s="489" t="e">
        <f>VLOOKUP($W$11,管理データ原紙!$B$6:$AZ$65613,23,FALSE)</f>
        <v>#N/A</v>
      </c>
      <c r="T85" s="489"/>
      <c r="U85" s="489"/>
      <c r="V85" s="489"/>
      <c r="W85" s="489"/>
      <c r="X85" s="489"/>
      <c r="Y85" s="489"/>
      <c r="Z85" s="489"/>
      <c r="AA85" s="309"/>
      <c r="AB85" s="309"/>
      <c r="AI85" s="309"/>
      <c r="AJ85" s="309"/>
      <c r="AK85" s="309"/>
      <c r="AL85" s="309"/>
      <c r="AM85" s="309"/>
      <c r="AN85" s="309"/>
      <c r="AO85" s="309"/>
      <c r="AP85" s="312"/>
      <c r="AQ85" s="312"/>
    </row>
    <row r="86" spans="1:43" ht="7.5" customHeight="1">
      <c r="A86" s="488"/>
      <c r="B86" s="488"/>
      <c r="C86" s="488"/>
      <c r="D86" s="488"/>
      <c r="E86" s="488"/>
      <c r="F86" s="488"/>
      <c r="G86" s="595"/>
      <c r="H86" s="595"/>
      <c r="I86" s="489"/>
      <c r="J86" s="489"/>
      <c r="K86" s="489"/>
      <c r="L86" s="489"/>
      <c r="M86" s="489"/>
      <c r="N86" s="489"/>
      <c r="O86" s="489"/>
      <c r="P86" s="489"/>
      <c r="Q86" s="489"/>
      <c r="R86" s="489"/>
      <c r="S86" s="489"/>
      <c r="T86" s="489"/>
      <c r="U86" s="489"/>
      <c r="V86" s="489"/>
      <c r="W86" s="489"/>
      <c r="X86" s="489"/>
      <c r="Y86" s="489"/>
      <c r="Z86" s="489"/>
      <c r="AA86" s="309"/>
      <c r="AB86" s="309"/>
      <c r="AI86" s="309"/>
      <c r="AJ86" s="309"/>
      <c r="AK86" s="309"/>
      <c r="AL86" s="309"/>
      <c r="AM86" s="309"/>
      <c r="AN86" s="309"/>
      <c r="AO86" s="309"/>
      <c r="AP86" s="312"/>
    </row>
    <row r="87" spans="1:43" ht="7.5" customHeight="1">
      <c r="A87" s="488"/>
      <c r="B87" s="488"/>
      <c r="C87" s="488"/>
      <c r="D87" s="488"/>
      <c r="E87" s="488"/>
      <c r="F87" s="488"/>
      <c r="G87" s="595"/>
      <c r="H87" s="595"/>
      <c r="I87" s="489"/>
      <c r="J87" s="489"/>
      <c r="K87" s="489"/>
      <c r="L87" s="489"/>
      <c r="M87" s="489"/>
      <c r="N87" s="489"/>
      <c r="O87" s="489"/>
      <c r="P87" s="489"/>
      <c r="Q87" s="489"/>
      <c r="R87" s="489"/>
      <c r="S87" s="489"/>
      <c r="T87" s="489"/>
      <c r="U87" s="489"/>
      <c r="V87" s="489"/>
      <c r="W87" s="489"/>
      <c r="X87" s="489"/>
      <c r="Y87" s="489"/>
      <c r="Z87" s="489"/>
      <c r="AA87" s="309"/>
      <c r="AB87" s="309"/>
      <c r="AI87" s="309"/>
      <c r="AJ87" s="309"/>
      <c r="AK87" s="309"/>
      <c r="AL87" s="309"/>
      <c r="AM87" s="309"/>
      <c r="AN87" s="309"/>
      <c r="AO87" s="309"/>
      <c r="AP87" s="312"/>
    </row>
    <row r="88" spans="1:43" ht="7.5" customHeight="1">
      <c r="F88" s="305"/>
      <c r="G88" s="595" t="s">
        <v>74</v>
      </c>
      <c r="H88" s="595"/>
      <c r="I88" s="503" t="s">
        <v>192</v>
      </c>
      <c r="J88" s="489" t="e">
        <f>VLOOKUP($W$11,管理データ原紙!$B$6:$AZ$65613,24,FALSE)</f>
        <v>#N/A</v>
      </c>
      <c r="K88" s="489"/>
      <c r="L88" s="489"/>
      <c r="M88" s="489"/>
      <c r="N88" s="489"/>
      <c r="O88" s="489"/>
      <c r="P88" s="489"/>
      <c r="Q88" s="489"/>
      <c r="R88" s="489"/>
      <c r="S88" s="489"/>
      <c r="T88" s="489"/>
      <c r="U88" s="489"/>
      <c r="V88" s="489"/>
      <c r="W88" s="489"/>
      <c r="X88" s="489"/>
      <c r="Y88" s="489"/>
      <c r="Z88" s="489"/>
      <c r="AA88" s="489"/>
      <c r="AB88" s="489"/>
      <c r="AC88" s="488" t="s">
        <v>193</v>
      </c>
      <c r="AD88" s="309"/>
      <c r="AE88" s="309"/>
      <c r="AF88" s="309"/>
      <c r="AG88" s="309"/>
      <c r="AH88" s="309"/>
      <c r="AI88" s="309"/>
      <c r="AJ88" s="309"/>
      <c r="AK88" s="309"/>
      <c r="AL88" s="309"/>
      <c r="AM88" s="309"/>
      <c r="AN88" s="309"/>
      <c r="AO88" s="309"/>
      <c r="AP88" s="312"/>
    </row>
    <row r="89" spans="1:43" ht="7.5" customHeight="1">
      <c r="F89" s="305"/>
      <c r="G89" s="595"/>
      <c r="H89" s="595"/>
      <c r="I89" s="488"/>
      <c r="J89" s="489"/>
      <c r="K89" s="489"/>
      <c r="L89" s="489"/>
      <c r="M89" s="489"/>
      <c r="N89" s="489"/>
      <c r="O89" s="489"/>
      <c r="P89" s="489"/>
      <c r="Q89" s="489"/>
      <c r="R89" s="489"/>
      <c r="S89" s="489"/>
      <c r="T89" s="489"/>
      <c r="U89" s="489"/>
      <c r="V89" s="489"/>
      <c r="W89" s="489"/>
      <c r="X89" s="489"/>
      <c r="Y89" s="489"/>
      <c r="Z89" s="489"/>
      <c r="AA89" s="489"/>
      <c r="AB89" s="489"/>
      <c r="AC89" s="488"/>
      <c r="AD89" s="309"/>
      <c r="AE89" s="309"/>
      <c r="AF89" s="309"/>
      <c r="AG89" s="309"/>
      <c r="AH89" s="309"/>
      <c r="AI89" s="309"/>
      <c r="AJ89" s="309"/>
      <c r="AK89" s="309"/>
      <c r="AL89" s="309"/>
      <c r="AM89" s="309"/>
      <c r="AN89" s="309"/>
      <c r="AO89" s="309"/>
      <c r="AP89" s="326"/>
      <c r="AQ89" s="312"/>
    </row>
    <row r="90" spans="1:43" ht="7.5" customHeight="1">
      <c r="F90" s="305"/>
      <c r="G90" s="595"/>
      <c r="H90" s="595"/>
      <c r="I90" s="488"/>
      <c r="J90" s="489"/>
      <c r="K90" s="489"/>
      <c r="L90" s="489"/>
      <c r="M90" s="489"/>
      <c r="N90" s="489"/>
      <c r="O90" s="489"/>
      <c r="P90" s="489"/>
      <c r="Q90" s="489"/>
      <c r="R90" s="489"/>
      <c r="S90" s="489"/>
      <c r="T90" s="489"/>
      <c r="U90" s="489"/>
      <c r="V90" s="489"/>
      <c r="W90" s="489"/>
      <c r="X90" s="489"/>
      <c r="Y90" s="489"/>
      <c r="Z90" s="489"/>
      <c r="AA90" s="489"/>
      <c r="AB90" s="489"/>
      <c r="AC90" s="488"/>
      <c r="AD90" s="309"/>
      <c r="AE90" s="309"/>
      <c r="AF90" s="309"/>
      <c r="AG90" s="309"/>
      <c r="AH90" s="309"/>
      <c r="AI90" s="309"/>
      <c r="AJ90" s="309"/>
      <c r="AK90" s="309"/>
      <c r="AL90" s="309"/>
      <c r="AM90" s="309"/>
      <c r="AN90" s="309"/>
      <c r="AO90" s="309"/>
      <c r="AP90" s="326"/>
      <c r="AQ90" s="312"/>
    </row>
    <row r="91" spans="1:43" ht="7.5" customHeight="1">
      <c r="A91" s="316"/>
      <c r="B91" s="316"/>
      <c r="C91" s="316"/>
      <c r="D91" s="316"/>
      <c r="E91" s="305"/>
      <c r="F91" s="305"/>
      <c r="G91" s="324"/>
      <c r="H91" s="324"/>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J91" s="312"/>
      <c r="AK91" s="312"/>
      <c r="AL91" s="312"/>
      <c r="AM91" s="312"/>
      <c r="AN91" s="312"/>
      <c r="AO91" s="312"/>
      <c r="AP91" s="68"/>
      <c r="AQ91" s="312"/>
    </row>
    <row r="92" spans="1:43" ht="7.5" customHeight="1">
      <c r="A92" s="484" t="s">
        <v>84</v>
      </c>
      <c r="B92" s="488"/>
      <c r="C92" s="488"/>
      <c r="D92" s="488"/>
      <c r="E92" s="305"/>
      <c r="F92" s="305"/>
      <c r="G92" s="595" t="s">
        <v>194</v>
      </c>
      <c r="H92" s="595"/>
      <c r="I92" s="499" t="s">
        <v>86</v>
      </c>
      <c r="J92" s="488"/>
      <c r="K92" s="488"/>
      <c r="L92" s="489" t="s">
        <v>149</v>
      </c>
      <c r="M92" s="489"/>
      <c r="N92" s="489"/>
      <c r="O92" s="597" t="e">
        <f>VLOOKUP($W$11,管理データ原紙!$B$6:$AZ$65613,25,FALSE)</f>
        <v>#N/A</v>
      </c>
      <c r="P92" s="598"/>
      <c r="Q92" s="510"/>
      <c r="R92" s="499" t="s">
        <v>87</v>
      </c>
      <c r="S92" s="488"/>
      <c r="T92" s="499" t="s">
        <v>88</v>
      </c>
      <c r="U92" s="488"/>
      <c r="V92" s="488"/>
      <c r="W92" s="488"/>
      <c r="X92" s="488"/>
      <c r="Y92" s="488"/>
      <c r="Z92" s="499" t="s">
        <v>89</v>
      </c>
      <c r="AA92" s="488"/>
      <c r="AB92" s="488"/>
      <c r="AC92" s="488"/>
      <c r="AD92" s="499"/>
      <c r="AE92" s="499"/>
      <c r="AF92" s="488"/>
      <c r="AG92" s="488"/>
      <c r="AH92" s="488"/>
      <c r="AI92" s="488"/>
      <c r="AJ92" s="489" t="s">
        <v>195</v>
      </c>
      <c r="AK92" s="309"/>
      <c r="AL92" s="309"/>
      <c r="AM92" s="309"/>
      <c r="AN92" s="309"/>
      <c r="AO92" s="309"/>
      <c r="AQ92" s="326"/>
    </row>
    <row r="93" spans="1:43" ht="7.5" customHeight="1">
      <c r="A93" s="488"/>
      <c r="B93" s="488"/>
      <c r="C93" s="488"/>
      <c r="D93" s="488"/>
      <c r="E93" s="305"/>
      <c r="F93" s="305"/>
      <c r="G93" s="595"/>
      <c r="H93" s="595"/>
      <c r="I93" s="488"/>
      <c r="J93" s="488"/>
      <c r="K93" s="488"/>
      <c r="L93" s="489"/>
      <c r="M93" s="489"/>
      <c r="N93" s="489"/>
      <c r="O93" s="598"/>
      <c r="P93" s="598"/>
      <c r="Q93" s="510"/>
      <c r="R93" s="488"/>
      <c r="S93" s="488"/>
      <c r="T93" s="488"/>
      <c r="U93" s="488"/>
      <c r="V93" s="488"/>
      <c r="W93" s="488"/>
      <c r="X93" s="488"/>
      <c r="Y93" s="488"/>
      <c r="Z93" s="488"/>
      <c r="AA93" s="488"/>
      <c r="AB93" s="488"/>
      <c r="AC93" s="488"/>
      <c r="AD93" s="499"/>
      <c r="AE93" s="499"/>
      <c r="AF93" s="488"/>
      <c r="AG93" s="488"/>
      <c r="AH93" s="488"/>
      <c r="AI93" s="488"/>
      <c r="AJ93" s="489"/>
      <c r="AK93" s="309"/>
      <c r="AL93" s="309"/>
      <c r="AM93" s="309"/>
      <c r="AN93" s="309"/>
      <c r="AO93" s="309"/>
      <c r="AQ93" s="326"/>
    </row>
    <row r="94" spans="1:43" ht="7.5" customHeight="1">
      <c r="A94" s="488"/>
      <c r="B94" s="488"/>
      <c r="C94" s="488"/>
      <c r="D94" s="488"/>
      <c r="E94" s="305"/>
      <c r="F94" s="305"/>
      <c r="G94" s="595"/>
      <c r="H94" s="595"/>
      <c r="I94" s="488"/>
      <c r="J94" s="488"/>
      <c r="K94" s="488"/>
      <c r="L94" s="489"/>
      <c r="M94" s="489"/>
      <c r="N94" s="489"/>
      <c r="O94" s="598"/>
      <c r="P94" s="598"/>
      <c r="Q94" s="510"/>
      <c r="R94" s="488"/>
      <c r="S94" s="488"/>
      <c r="T94" s="488"/>
      <c r="U94" s="488"/>
      <c r="V94" s="488"/>
      <c r="W94" s="488"/>
      <c r="X94" s="488"/>
      <c r="Y94" s="488"/>
      <c r="Z94" s="488"/>
      <c r="AA94" s="488"/>
      <c r="AB94" s="488"/>
      <c r="AC94" s="488"/>
      <c r="AD94" s="499"/>
      <c r="AE94" s="499"/>
      <c r="AF94" s="488"/>
      <c r="AG94" s="488"/>
      <c r="AH94" s="488"/>
      <c r="AI94" s="488"/>
      <c r="AJ94" s="489"/>
      <c r="AK94" s="309"/>
      <c r="AL94" s="309"/>
      <c r="AM94" s="309"/>
      <c r="AN94" s="309"/>
      <c r="AO94" s="309"/>
      <c r="AQ94" s="326"/>
    </row>
    <row r="95" spans="1:43" ht="7.5" customHeight="1">
      <c r="A95" s="316"/>
      <c r="B95" s="316"/>
      <c r="C95" s="316"/>
      <c r="D95" s="316"/>
      <c r="E95" s="305"/>
      <c r="F95" s="305"/>
      <c r="G95" s="595" t="s">
        <v>74</v>
      </c>
      <c r="H95" s="595"/>
      <c r="I95" s="503" t="s">
        <v>178</v>
      </c>
      <c r="J95" s="596" t="e">
        <f>VLOOKUP($W$11,管理データ原紙!$B$6:$AZ$65613,26,FALSE)</f>
        <v>#N/A</v>
      </c>
      <c r="K95" s="596"/>
      <c r="L95" s="596"/>
      <c r="M95" s="596"/>
      <c r="N95" s="596"/>
      <c r="O95" s="596"/>
      <c r="P95" s="596"/>
      <c r="Q95" s="596"/>
      <c r="R95" s="596"/>
      <c r="S95" s="596"/>
      <c r="T95" s="596"/>
      <c r="U95" s="596"/>
      <c r="V95" s="596"/>
      <c r="W95" s="596"/>
      <c r="X95" s="596"/>
      <c r="Y95" s="596"/>
      <c r="Z95" s="596"/>
      <c r="AA95" s="596"/>
      <c r="AB95" s="596"/>
      <c r="AC95" s="488" t="s">
        <v>185</v>
      </c>
      <c r="AD95" s="316"/>
      <c r="AE95" s="316"/>
      <c r="AF95" s="316"/>
      <c r="AG95" s="489"/>
      <c r="AH95" s="312"/>
      <c r="AQ95" s="68"/>
    </row>
    <row r="96" spans="1:43" ht="7.5" customHeight="1">
      <c r="A96" s="316"/>
      <c r="B96" s="316"/>
      <c r="C96" s="316"/>
      <c r="D96" s="316"/>
      <c r="E96" s="305"/>
      <c r="F96" s="305"/>
      <c r="G96" s="595"/>
      <c r="H96" s="595"/>
      <c r="I96" s="488"/>
      <c r="J96" s="596"/>
      <c r="K96" s="596"/>
      <c r="L96" s="596"/>
      <c r="M96" s="596"/>
      <c r="N96" s="596"/>
      <c r="O96" s="596"/>
      <c r="P96" s="596"/>
      <c r="Q96" s="596"/>
      <c r="R96" s="596"/>
      <c r="S96" s="596"/>
      <c r="T96" s="596"/>
      <c r="U96" s="596"/>
      <c r="V96" s="596"/>
      <c r="W96" s="596"/>
      <c r="X96" s="596"/>
      <c r="Y96" s="596"/>
      <c r="Z96" s="596"/>
      <c r="AA96" s="596"/>
      <c r="AB96" s="596"/>
      <c r="AC96" s="488"/>
      <c r="AD96" s="316"/>
      <c r="AE96" s="316"/>
      <c r="AF96" s="316"/>
      <c r="AG96" s="489"/>
      <c r="AH96" s="312"/>
      <c r="AI96" s="312"/>
      <c r="AQ96" s="68"/>
    </row>
    <row r="97" spans="1:45" ht="7.5" customHeight="1">
      <c r="A97" s="316"/>
      <c r="B97" s="316"/>
      <c r="C97" s="316"/>
      <c r="D97" s="316"/>
      <c r="E97" s="305"/>
      <c r="F97" s="305"/>
      <c r="G97" s="595"/>
      <c r="H97" s="595"/>
      <c r="I97" s="488"/>
      <c r="J97" s="596"/>
      <c r="K97" s="596"/>
      <c r="L97" s="596"/>
      <c r="M97" s="596"/>
      <c r="N97" s="596"/>
      <c r="O97" s="596"/>
      <c r="P97" s="596"/>
      <c r="Q97" s="596"/>
      <c r="R97" s="596"/>
      <c r="S97" s="596"/>
      <c r="T97" s="596"/>
      <c r="U97" s="596"/>
      <c r="V97" s="596"/>
      <c r="W97" s="596"/>
      <c r="X97" s="596"/>
      <c r="Y97" s="596"/>
      <c r="Z97" s="596"/>
      <c r="AA97" s="596"/>
      <c r="AB97" s="596"/>
      <c r="AC97" s="488"/>
      <c r="AD97" s="316"/>
      <c r="AE97" s="316"/>
      <c r="AF97" s="316"/>
      <c r="AG97" s="489"/>
      <c r="AH97" s="312"/>
      <c r="AI97" s="312"/>
      <c r="AJ97" s="312"/>
      <c r="AK97" s="312"/>
      <c r="AL97" s="312"/>
      <c r="AM97" s="312"/>
      <c r="AN97" s="312"/>
      <c r="AO97" s="312"/>
      <c r="AQ97" s="68"/>
    </row>
    <row r="98" spans="1:45" ht="7.5" customHeight="1">
      <c r="A98" s="316"/>
      <c r="B98" s="316"/>
      <c r="C98" s="316"/>
      <c r="D98" s="316"/>
      <c r="E98" s="305"/>
      <c r="F98" s="305"/>
      <c r="G98" s="594" t="s">
        <v>242</v>
      </c>
      <c r="H98" s="500"/>
      <c r="I98" s="500"/>
      <c r="J98" s="500"/>
      <c r="K98" s="500"/>
      <c r="L98" s="500"/>
      <c r="M98" s="500"/>
      <c r="N98" s="500"/>
      <c r="O98" s="500"/>
      <c r="P98" s="500"/>
      <c r="Q98" s="500"/>
      <c r="R98" s="500"/>
      <c r="S98" s="500"/>
      <c r="T98" s="500"/>
      <c r="U98" s="500"/>
      <c r="V98" s="500"/>
      <c r="W98" s="500"/>
      <c r="X98" s="500"/>
      <c r="Y98" s="500"/>
      <c r="Z98" s="500"/>
      <c r="AA98" s="500"/>
      <c r="AB98" s="500"/>
      <c r="AC98" s="488"/>
      <c r="AD98" s="488"/>
      <c r="AE98" s="488"/>
      <c r="AF98" s="488"/>
      <c r="AG98" s="488"/>
      <c r="AH98" s="312"/>
      <c r="AI98" s="312"/>
      <c r="AJ98" s="312"/>
      <c r="AK98" s="312"/>
      <c r="AL98" s="312"/>
      <c r="AM98" s="312"/>
      <c r="AN98" s="312"/>
      <c r="AO98" s="312"/>
    </row>
    <row r="99" spans="1:45" ht="7.5" customHeight="1">
      <c r="A99" s="316"/>
      <c r="B99" s="316"/>
      <c r="C99" s="316"/>
      <c r="D99" s="316"/>
      <c r="E99" s="305"/>
      <c r="F99" s="305"/>
      <c r="G99" s="500"/>
      <c r="H99" s="500"/>
      <c r="I99" s="500"/>
      <c r="J99" s="500"/>
      <c r="K99" s="500"/>
      <c r="L99" s="500"/>
      <c r="M99" s="500"/>
      <c r="N99" s="500"/>
      <c r="O99" s="500"/>
      <c r="P99" s="500"/>
      <c r="Q99" s="500"/>
      <c r="R99" s="500"/>
      <c r="S99" s="500"/>
      <c r="T99" s="500"/>
      <c r="U99" s="500"/>
      <c r="V99" s="500"/>
      <c r="W99" s="500"/>
      <c r="X99" s="500"/>
      <c r="Y99" s="500"/>
      <c r="Z99" s="500"/>
      <c r="AA99" s="500"/>
      <c r="AB99" s="500"/>
      <c r="AC99" s="488"/>
      <c r="AD99" s="488"/>
      <c r="AE99" s="488"/>
      <c r="AF99" s="488"/>
      <c r="AG99" s="488"/>
      <c r="AH99" s="312"/>
      <c r="AI99" s="312"/>
      <c r="AJ99" s="312"/>
      <c r="AK99" s="312"/>
      <c r="AL99" s="312"/>
      <c r="AM99" s="312"/>
      <c r="AN99" s="312"/>
      <c r="AO99" s="312"/>
    </row>
    <row r="100" spans="1:45" ht="7.5" customHeight="1">
      <c r="A100" s="316"/>
      <c r="B100" s="316"/>
      <c r="C100" s="316"/>
      <c r="D100" s="316"/>
      <c r="E100" s="305"/>
      <c r="F100" s="305"/>
      <c r="G100" s="500"/>
      <c r="H100" s="500"/>
      <c r="I100" s="500"/>
      <c r="J100" s="500"/>
      <c r="K100" s="500"/>
      <c r="L100" s="500"/>
      <c r="M100" s="500"/>
      <c r="N100" s="500"/>
      <c r="O100" s="500"/>
      <c r="P100" s="500"/>
      <c r="Q100" s="500"/>
      <c r="R100" s="500"/>
      <c r="S100" s="500"/>
      <c r="T100" s="500"/>
      <c r="U100" s="500"/>
      <c r="V100" s="500"/>
      <c r="W100" s="500"/>
      <c r="X100" s="500"/>
      <c r="Y100" s="500"/>
      <c r="Z100" s="500"/>
      <c r="AA100" s="500"/>
      <c r="AB100" s="500"/>
      <c r="AC100" s="488"/>
      <c r="AD100" s="488"/>
      <c r="AE100" s="488"/>
      <c r="AF100" s="488"/>
      <c r="AG100" s="488"/>
      <c r="AH100" s="312"/>
      <c r="AI100" s="312"/>
      <c r="AJ100" s="312"/>
      <c r="AK100" s="312"/>
      <c r="AL100" s="312"/>
      <c r="AM100" s="312"/>
      <c r="AN100" s="312"/>
      <c r="AO100" s="312"/>
    </row>
    <row r="101" spans="1:45" ht="7.5" customHeight="1">
      <c r="A101" s="316"/>
      <c r="B101" s="316"/>
      <c r="C101" s="316"/>
      <c r="D101" s="316"/>
      <c r="E101" s="305"/>
      <c r="F101" s="305"/>
      <c r="AC101" s="312"/>
      <c r="AD101" s="312"/>
      <c r="AE101" s="312"/>
      <c r="AF101" s="312"/>
      <c r="AG101" s="312"/>
      <c r="AI101" s="312"/>
      <c r="AJ101" s="312"/>
      <c r="AK101" s="312"/>
      <c r="AL101" s="312"/>
      <c r="AM101" s="312"/>
      <c r="AN101" s="312"/>
      <c r="AO101" s="312"/>
      <c r="AP101" s="305"/>
    </row>
    <row r="102" spans="1:45" ht="7.5" customHeight="1">
      <c r="A102" s="484" t="s">
        <v>93</v>
      </c>
      <c r="B102" s="488"/>
      <c r="C102" s="488"/>
      <c r="D102" s="488"/>
      <c r="E102" s="488"/>
      <c r="F102" s="488"/>
      <c r="G102" s="593" t="s">
        <v>196</v>
      </c>
      <c r="H102" s="593"/>
      <c r="I102" s="483" t="s">
        <v>576</v>
      </c>
      <c r="J102" s="488"/>
      <c r="K102" s="488"/>
      <c r="L102" s="488"/>
      <c r="M102" s="488"/>
      <c r="N102" s="488"/>
      <c r="O102" s="488"/>
      <c r="P102" s="488"/>
      <c r="Q102" s="488"/>
      <c r="R102" s="488"/>
      <c r="S102" s="488"/>
      <c r="T102" s="488"/>
      <c r="U102" s="488"/>
      <c r="V102" s="488"/>
      <c r="W102" s="488"/>
      <c r="X102" s="488"/>
      <c r="Y102" s="488"/>
      <c r="Z102" s="488"/>
      <c r="AA102" s="488"/>
      <c r="AB102" s="488"/>
      <c r="AC102" s="488"/>
      <c r="AD102" s="488"/>
      <c r="AE102" s="488"/>
      <c r="AF102" s="488"/>
      <c r="AG102" s="488"/>
      <c r="AH102" s="488"/>
      <c r="AI102" s="488"/>
      <c r="AJ102" s="488"/>
      <c r="AK102" s="488"/>
      <c r="AL102" s="488"/>
      <c r="AM102" s="488"/>
      <c r="AN102" s="488"/>
      <c r="AO102" s="68"/>
      <c r="AP102" s="312"/>
    </row>
    <row r="103" spans="1:45" ht="7.5" customHeight="1">
      <c r="A103" s="488"/>
      <c r="B103" s="488"/>
      <c r="C103" s="488"/>
      <c r="D103" s="488"/>
      <c r="E103" s="488"/>
      <c r="F103" s="488"/>
      <c r="G103" s="593"/>
      <c r="H103" s="593"/>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488"/>
      <c r="AG103" s="488"/>
      <c r="AH103" s="488"/>
      <c r="AI103" s="488"/>
      <c r="AJ103" s="488"/>
      <c r="AK103" s="488"/>
      <c r="AL103" s="488"/>
      <c r="AM103" s="488"/>
      <c r="AN103" s="488"/>
    </row>
    <row r="104" spans="1:45" s="312" customFormat="1" ht="7.5" customHeight="1">
      <c r="A104" s="488"/>
      <c r="B104" s="488"/>
      <c r="C104" s="488"/>
      <c r="D104" s="488"/>
      <c r="E104" s="488"/>
      <c r="F104" s="488"/>
      <c r="G104" s="593"/>
      <c r="H104" s="593"/>
      <c r="I104" s="488"/>
      <c r="J104" s="488"/>
      <c r="K104" s="488"/>
      <c r="L104" s="488"/>
      <c r="M104" s="488"/>
      <c r="N104" s="488"/>
      <c r="O104" s="488"/>
      <c r="P104" s="488"/>
      <c r="Q104" s="488"/>
      <c r="R104" s="488"/>
      <c r="S104" s="488"/>
      <c r="T104" s="488"/>
      <c r="U104" s="488"/>
      <c r="V104" s="488"/>
      <c r="W104" s="488"/>
      <c r="X104" s="488"/>
      <c r="Y104" s="488"/>
      <c r="Z104" s="488"/>
      <c r="AA104" s="488"/>
      <c r="AB104" s="488"/>
      <c r="AC104" s="488"/>
      <c r="AD104" s="488"/>
      <c r="AE104" s="488"/>
      <c r="AF104" s="488"/>
      <c r="AG104" s="488"/>
      <c r="AH104" s="488"/>
      <c r="AI104" s="488"/>
      <c r="AJ104" s="488"/>
      <c r="AK104" s="488"/>
      <c r="AL104" s="488"/>
      <c r="AM104" s="488"/>
      <c r="AN104" s="488"/>
      <c r="AO104" s="1"/>
      <c r="AP104" s="1"/>
      <c r="AQ104" s="1"/>
      <c r="AR104" s="26"/>
      <c r="AS104" s="26"/>
    </row>
    <row r="105" spans="1:45" s="312" customFormat="1" ht="7.5" customHeight="1">
      <c r="A105" s="316"/>
      <c r="B105" s="316"/>
      <c r="C105" s="316"/>
      <c r="D105" s="316"/>
      <c r="E105" s="305"/>
      <c r="F105" s="305"/>
      <c r="G105" s="593" t="s">
        <v>110</v>
      </c>
      <c r="H105" s="593"/>
      <c r="I105" s="592" t="s">
        <v>96</v>
      </c>
      <c r="J105" s="488"/>
      <c r="K105" s="488"/>
      <c r="L105" s="488"/>
      <c r="M105" s="488"/>
      <c r="N105" s="69"/>
      <c r="O105" s="592" t="s">
        <v>229</v>
      </c>
      <c r="P105" s="488"/>
      <c r="Q105" s="488"/>
      <c r="R105" s="488"/>
      <c r="S105" s="488"/>
      <c r="T105" s="488"/>
      <c r="U105" s="488"/>
      <c r="V105" s="488"/>
      <c r="W105" s="316"/>
      <c r="X105" s="1"/>
      <c r="Y105" s="1"/>
      <c r="Z105" s="592" t="s">
        <v>197</v>
      </c>
      <c r="AA105" s="488"/>
      <c r="AB105" s="488"/>
      <c r="AC105" s="488"/>
      <c r="AD105" s="488"/>
      <c r="AE105" s="1"/>
      <c r="AF105" s="1"/>
      <c r="AG105" s="1"/>
      <c r="AH105" s="1"/>
      <c r="AI105" s="1"/>
      <c r="AJ105" s="1"/>
      <c r="AK105" s="1"/>
      <c r="AL105" s="1"/>
      <c r="AM105" s="1"/>
      <c r="AN105" s="1"/>
      <c r="AO105" s="1"/>
      <c r="AP105" s="1"/>
      <c r="AQ105" s="1"/>
      <c r="AR105" s="26"/>
      <c r="AS105" s="26"/>
    </row>
    <row r="106" spans="1:45" s="312" customFormat="1" ht="7.5" customHeight="1">
      <c r="A106" s="316"/>
      <c r="B106" s="316"/>
      <c r="C106" s="316"/>
      <c r="D106" s="316"/>
      <c r="E106" s="305"/>
      <c r="F106" s="305"/>
      <c r="G106" s="593"/>
      <c r="H106" s="593"/>
      <c r="I106" s="488"/>
      <c r="J106" s="488"/>
      <c r="K106" s="488"/>
      <c r="L106" s="488"/>
      <c r="M106" s="488"/>
      <c r="N106" s="69"/>
      <c r="O106" s="488"/>
      <c r="P106" s="488"/>
      <c r="Q106" s="488"/>
      <c r="R106" s="488"/>
      <c r="S106" s="488"/>
      <c r="T106" s="488"/>
      <c r="U106" s="488"/>
      <c r="V106" s="488"/>
      <c r="W106" s="316"/>
      <c r="X106" s="1"/>
      <c r="Y106" s="1"/>
      <c r="Z106" s="488"/>
      <c r="AA106" s="488"/>
      <c r="AB106" s="488"/>
      <c r="AC106" s="488"/>
      <c r="AD106" s="488"/>
      <c r="AE106" s="1"/>
      <c r="AF106" s="1"/>
      <c r="AG106" s="1"/>
      <c r="AH106" s="1"/>
      <c r="AI106" s="1"/>
      <c r="AJ106" s="1"/>
      <c r="AK106" s="1"/>
      <c r="AL106" s="1"/>
      <c r="AM106" s="1"/>
      <c r="AN106" s="1"/>
      <c r="AO106" s="1"/>
      <c r="AP106" s="1"/>
      <c r="AQ106" s="1"/>
      <c r="AR106" s="26"/>
      <c r="AS106" s="26"/>
    </row>
    <row r="107" spans="1:45" s="312" customFormat="1" ht="7.5" customHeight="1">
      <c r="A107" s="316"/>
      <c r="B107" s="316"/>
      <c r="C107" s="316"/>
      <c r="D107" s="316"/>
      <c r="E107" s="305"/>
      <c r="F107" s="305"/>
      <c r="G107" s="593"/>
      <c r="H107" s="593"/>
      <c r="I107" s="488"/>
      <c r="J107" s="488"/>
      <c r="K107" s="488"/>
      <c r="L107" s="488"/>
      <c r="M107" s="488"/>
      <c r="N107" s="69"/>
      <c r="O107" s="488"/>
      <c r="P107" s="488"/>
      <c r="Q107" s="488"/>
      <c r="R107" s="488"/>
      <c r="S107" s="488"/>
      <c r="T107" s="488"/>
      <c r="U107" s="488"/>
      <c r="V107" s="488"/>
      <c r="W107" s="316"/>
      <c r="X107" s="1"/>
      <c r="Y107" s="1"/>
      <c r="Z107" s="488"/>
      <c r="AA107" s="488"/>
      <c r="AB107" s="488"/>
      <c r="AC107" s="488"/>
      <c r="AD107" s="488"/>
      <c r="AE107" s="364"/>
      <c r="AF107" s="316"/>
      <c r="AG107" s="316"/>
      <c r="AH107" s="1"/>
      <c r="AI107" s="1"/>
      <c r="AJ107" s="1"/>
      <c r="AK107" s="1"/>
      <c r="AL107" s="1"/>
      <c r="AM107" s="1"/>
      <c r="AN107" s="1"/>
      <c r="AO107" s="1"/>
      <c r="AP107" s="1"/>
      <c r="AQ107" s="1"/>
      <c r="AR107" s="26"/>
      <c r="AS107" s="26"/>
    </row>
    <row r="108" spans="1:45" s="312" customFormat="1" ht="7.5" customHeight="1">
      <c r="A108" s="316"/>
      <c r="B108" s="316"/>
      <c r="C108" s="316"/>
      <c r="D108" s="316"/>
      <c r="E108" s="305"/>
      <c r="F108" s="305"/>
      <c r="G108" s="70"/>
      <c r="H108" s="70"/>
      <c r="N108" s="69"/>
      <c r="O108" s="592" t="s">
        <v>230</v>
      </c>
      <c r="P108" s="488"/>
      <c r="Q108" s="488"/>
      <c r="R108" s="488"/>
      <c r="S108" s="488"/>
      <c r="T108" s="488"/>
      <c r="U108" s="488"/>
      <c r="V108" s="316"/>
      <c r="W108" s="316"/>
      <c r="X108" s="1"/>
      <c r="Y108" s="1"/>
      <c r="Z108" s="592" t="s">
        <v>97</v>
      </c>
      <c r="AA108" s="488"/>
      <c r="AB108" s="488"/>
      <c r="AC108" s="488"/>
      <c r="AD108" s="488"/>
      <c r="AE108" s="1"/>
      <c r="AF108" s="1"/>
      <c r="AG108" s="1"/>
      <c r="AH108" s="1"/>
      <c r="AI108" s="1"/>
      <c r="AJ108" s="1"/>
      <c r="AK108" s="1"/>
      <c r="AL108" s="1"/>
      <c r="AM108" s="1"/>
      <c r="AN108" s="1"/>
      <c r="AO108" s="1"/>
      <c r="AP108" s="1"/>
      <c r="AQ108" s="1"/>
      <c r="AR108" s="26"/>
      <c r="AS108" s="26"/>
    </row>
    <row r="109" spans="1:45" s="312" customFormat="1" ht="7.5" customHeight="1">
      <c r="A109" s="316"/>
      <c r="B109" s="316"/>
      <c r="C109" s="316"/>
      <c r="D109" s="316"/>
      <c r="E109" s="305"/>
      <c r="F109" s="305"/>
      <c r="N109" s="69"/>
      <c r="O109" s="488"/>
      <c r="P109" s="488"/>
      <c r="Q109" s="488"/>
      <c r="R109" s="488"/>
      <c r="S109" s="488"/>
      <c r="T109" s="488"/>
      <c r="U109" s="488"/>
      <c r="V109" s="316"/>
      <c r="W109" s="316"/>
      <c r="X109" s="1"/>
      <c r="Y109" s="1"/>
      <c r="Z109" s="488"/>
      <c r="AA109" s="488"/>
      <c r="AB109" s="488"/>
      <c r="AC109" s="488"/>
      <c r="AD109" s="488"/>
      <c r="AE109" s="1"/>
      <c r="AF109" s="1"/>
      <c r="AG109" s="1"/>
      <c r="AH109" s="1"/>
      <c r="AI109" s="1"/>
      <c r="AJ109" s="305"/>
      <c r="AK109" s="305"/>
      <c r="AL109" s="305"/>
      <c r="AM109" s="305"/>
      <c r="AN109" s="305"/>
      <c r="AO109" s="1"/>
      <c r="AP109" s="1"/>
      <c r="AQ109" s="1"/>
      <c r="AR109" s="26"/>
      <c r="AS109" s="26"/>
    </row>
    <row r="110" spans="1:45" s="312" customFormat="1" ht="6.75" customHeight="1">
      <c r="A110" s="316"/>
      <c r="B110" s="316"/>
      <c r="C110" s="316"/>
      <c r="D110" s="316"/>
      <c r="E110" s="305"/>
      <c r="F110" s="305"/>
      <c r="N110" s="69"/>
      <c r="O110" s="488"/>
      <c r="P110" s="488"/>
      <c r="Q110" s="488"/>
      <c r="R110" s="488"/>
      <c r="S110" s="488"/>
      <c r="T110" s="488"/>
      <c r="U110" s="488"/>
      <c r="V110" s="316"/>
      <c r="W110" s="316"/>
      <c r="X110" s="1"/>
      <c r="Y110" s="1"/>
      <c r="Z110" s="488"/>
      <c r="AA110" s="488"/>
      <c r="AB110" s="488"/>
      <c r="AC110" s="488"/>
      <c r="AD110" s="488"/>
      <c r="AE110" s="1"/>
      <c r="AF110" s="1"/>
      <c r="AG110" s="1"/>
      <c r="AH110" s="1"/>
      <c r="AI110" s="1"/>
      <c r="AJ110" s="305"/>
      <c r="AK110" s="305"/>
      <c r="AL110" s="305"/>
      <c r="AM110" s="305"/>
      <c r="AN110" s="305"/>
      <c r="AO110" s="1"/>
      <c r="AP110" s="305"/>
      <c r="AR110" s="26"/>
      <c r="AS110" s="26"/>
    </row>
    <row r="111" spans="1:45" s="312" customFormat="1" ht="7.5" customHeight="1">
      <c r="A111" s="316"/>
      <c r="B111" s="316"/>
      <c r="C111" s="316"/>
      <c r="D111" s="316"/>
      <c r="E111" s="305"/>
      <c r="F111" s="305"/>
      <c r="N111" s="69"/>
      <c r="O111" s="592" t="s">
        <v>231</v>
      </c>
      <c r="P111" s="488"/>
      <c r="Q111" s="488"/>
      <c r="R111" s="488"/>
      <c r="S111" s="488"/>
      <c r="T111" s="488"/>
      <c r="U111" s="488"/>
      <c r="V111" s="488"/>
      <c r="W111" s="316"/>
      <c r="X111" s="1"/>
      <c r="Y111" s="1"/>
      <c r="Z111" s="592" t="s">
        <v>227</v>
      </c>
      <c r="AA111" s="488"/>
      <c r="AB111" s="488"/>
      <c r="AC111" s="488"/>
      <c r="AD111" s="488"/>
      <c r="AE111" s="488"/>
      <c r="AF111" s="488"/>
      <c r="AG111" s="1"/>
      <c r="AH111" s="1"/>
      <c r="AI111" s="1"/>
      <c r="AJ111" s="1"/>
      <c r="AK111" s="1"/>
      <c r="AL111" s="1"/>
      <c r="AM111" s="1"/>
      <c r="AN111" s="1"/>
      <c r="AO111" s="1"/>
      <c r="AP111" s="1"/>
      <c r="AQ111" s="1"/>
      <c r="AR111" s="26"/>
      <c r="AS111" s="26"/>
    </row>
    <row r="112" spans="1:45" s="312" customFormat="1" ht="7.5" customHeight="1">
      <c r="A112" s="316"/>
      <c r="B112" s="316"/>
      <c r="C112" s="316"/>
      <c r="D112" s="316"/>
      <c r="E112" s="305"/>
      <c r="F112" s="305"/>
      <c r="G112" s="70"/>
      <c r="H112" s="70"/>
      <c r="I112" s="70"/>
      <c r="J112" s="70"/>
      <c r="K112" s="70"/>
      <c r="L112" s="70"/>
      <c r="M112" s="70"/>
      <c r="N112" s="69"/>
      <c r="O112" s="488"/>
      <c r="P112" s="488"/>
      <c r="Q112" s="488"/>
      <c r="R112" s="488"/>
      <c r="S112" s="488"/>
      <c r="T112" s="488"/>
      <c r="U112" s="488"/>
      <c r="V112" s="488"/>
      <c r="W112" s="316"/>
      <c r="X112" s="1"/>
      <c r="Y112" s="1"/>
      <c r="Z112" s="488"/>
      <c r="AA112" s="488"/>
      <c r="AB112" s="488"/>
      <c r="AC112" s="488"/>
      <c r="AD112" s="488"/>
      <c r="AE112" s="488"/>
      <c r="AF112" s="488"/>
      <c r="AG112" s="1"/>
      <c r="AH112" s="1"/>
      <c r="AI112" s="1"/>
      <c r="AJ112" s="1"/>
      <c r="AK112" s="1"/>
      <c r="AL112" s="1"/>
      <c r="AM112" s="1"/>
      <c r="AN112" s="1"/>
      <c r="AO112" s="1"/>
      <c r="AP112" s="1"/>
      <c r="AQ112" s="1"/>
      <c r="AR112" s="26"/>
      <c r="AS112" s="26"/>
    </row>
    <row r="113" spans="1:52" s="312" customFormat="1" ht="7.5" customHeight="1">
      <c r="A113" s="316"/>
      <c r="B113" s="316"/>
      <c r="C113" s="316"/>
      <c r="D113" s="316"/>
      <c r="E113" s="305"/>
      <c r="F113" s="305"/>
      <c r="G113" s="70"/>
      <c r="H113" s="70"/>
      <c r="I113" s="70"/>
      <c r="J113" s="70"/>
      <c r="K113" s="70"/>
      <c r="L113" s="70"/>
      <c r="M113" s="70"/>
      <c r="N113" s="69"/>
      <c r="O113" s="488"/>
      <c r="P113" s="488"/>
      <c r="Q113" s="488"/>
      <c r="R113" s="488"/>
      <c r="S113" s="488"/>
      <c r="T113" s="488"/>
      <c r="U113" s="488"/>
      <c r="V113" s="488"/>
      <c r="W113" s="316"/>
      <c r="X113" s="1"/>
      <c r="Y113" s="1"/>
      <c r="Z113" s="488"/>
      <c r="AA113" s="488"/>
      <c r="AB113" s="488"/>
      <c r="AC113" s="488"/>
      <c r="AD113" s="488"/>
      <c r="AE113" s="488"/>
      <c r="AF113" s="488"/>
      <c r="AG113" s="316"/>
      <c r="AH113" s="1"/>
      <c r="AI113" s="1"/>
      <c r="AJ113" s="1"/>
      <c r="AK113" s="1"/>
      <c r="AL113" s="1"/>
      <c r="AM113" s="1"/>
      <c r="AN113" s="1"/>
      <c r="AO113" s="1"/>
      <c r="AP113" s="1"/>
      <c r="AQ113" s="1"/>
      <c r="AR113" s="26"/>
      <c r="AS113" s="26"/>
    </row>
    <row r="114" spans="1:52" s="312" customFormat="1" ht="7.5" customHeight="1">
      <c r="A114" s="316"/>
      <c r="B114" s="316"/>
      <c r="C114" s="316"/>
      <c r="D114" s="316"/>
      <c r="E114" s="305"/>
      <c r="F114" s="305"/>
      <c r="G114" s="593" t="s">
        <v>75</v>
      </c>
      <c r="H114" s="593"/>
      <c r="I114" s="592" t="s">
        <v>98</v>
      </c>
      <c r="J114" s="592"/>
      <c r="K114" s="592"/>
      <c r="L114" s="592"/>
      <c r="M114" s="592"/>
      <c r="N114" s="592" t="s">
        <v>198</v>
      </c>
      <c r="O114" s="592" t="s">
        <v>232</v>
      </c>
      <c r="P114" s="488"/>
      <c r="Q114" s="488"/>
      <c r="R114" s="488"/>
      <c r="S114" s="488"/>
      <c r="T114" s="488"/>
      <c r="U114" s="488"/>
      <c r="V114" s="488"/>
      <c r="W114" s="488"/>
      <c r="X114" s="488"/>
      <c r="Y114" s="488"/>
      <c r="Z114" s="484" t="s">
        <v>97</v>
      </c>
      <c r="AA114" s="488"/>
      <c r="AB114" s="488"/>
      <c r="AC114" s="488"/>
      <c r="AD114" s="488"/>
      <c r="AE114" s="1"/>
      <c r="AF114" s="1"/>
      <c r="AG114" s="1"/>
      <c r="AH114" s="26"/>
      <c r="AI114" s="305"/>
      <c r="AJ114" s="305"/>
      <c r="AK114" s="305"/>
      <c r="AL114" s="305"/>
      <c r="AM114" s="305"/>
      <c r="AN114" s="305"/>
      <c r="AO114" s="1"/>
      <c r="AP114" s="305"/>
      <c r="AR114" s="26"/>
      <c r="AS114" s="26"/>
    </row>
    <row r="115" spans="1:52" s="312" customFormat="1" ht="7.5" customHeight="1">
      <c r="A115" s="316"/>
      <c r="B115" s="316"/>
      <c r="C115" s="316"/>
      <c r="D115" s="316"/>
      <c r="E115" s="305"/>
      <c r="F115" s="305"/>
      <c r="G115" s="593"/>
      <c r="H115" s="593"/>
      <c r="I115" s="592"/>
      <c r="J115" s="592"/>
      <c r="K115" s="592"/>
      <c r="L115" s="592"/>
      <c r="M115" s="592"/>
      <c r="N115" s="488"/>
      <c r="O115" s="488"/>
      <c r="P115" s="488"/>
      <c r="Q115" s="488"/>
      <c r="R115" s="488"/>
      <c r="S115" s="488"/>
      <c r="T115" s="488"/>
      <c r="U115" s="488"/>
      <c r="V115" s="488"/>
      <c r="W115" s="488"/>
      <c r="X115" s="488"/>
      <c r="Y115" s="488"/>
      <c r="Z115" s="488"/>
      <c r="AA115" s="488"/>
      <c r="AB115" s="488"/>
      <c r="AC115" s="488"/>
      <c r="AD115" s="488"/>
      <c r="AE115" s="1"/>
      <c r="AF115" s="1"/>
      <c r="AG115" s="1"/>
      <c r="AH115" s="26"/>
      <c r="AI115" s="305"/>
      <c r="AJ115" s="305"/>
      <c r="AK115" s="305"/>
      <c r="AL115" s="305"/>
      <c r="AM115" s="305"/>
      <c r="AN115" s="305"/>
      <c r="AO115" s="305"/>
      <c r="AP115" s="305"/>
      <c r="AR115" s="26"/>
      <c r="AS115" s="26"/>
    </row>
    <row r="116" spans="1:52" s="312" customFormat="1" ht="7.5" customHeight="1">
      <c r="A116" s="316"/>
      <c r="B116" s="316"/>
      <c r="C116" s="316"/>
      <c r="D116" s="316"/>
      <c r="E116" s="305"/>
      <c r="F116" s="305"/>
      <c r="G116" s="593"/>
      <c r="H116" s="593"/>
      <c r="I116" s="592"/>
      <c r="J116" s="592"/>
      <c r="K116" s="592"/>
      <c r="L116" s="592"/>
      <c r="M116" s="592"/>
      <c r="N116" s="488"/>
      <c r="O116" s="488"/>
      <c r="P116" s="488"/>
      <c r="Q116" s="488"/>
      <c r="R116" s="488"/>
      <c r="S116" s="488"/>
      <c r="T116" s="488"/>
      <c r="U116" s="488"/>
      <c r="V116" s="488"/>
      <c r="W116" s="488"/>
      <c r="X116" s="488"/>
      <c r="Y116" s="488"/>
      <c r="Z116" s="488"/>
      <c r="AA116" s="488"/>
      <c r="AB116" s="488"/>
      <c r="AC116" s="488"/>
      <c r="AD116" s="488"/>
      <c r="AE116" s="1"/>
      <c r="AF116" s="1"/>
      <c r="AG116" s="1"/>
      <c r="AH116" s="26"/>
      <c r="AI116" s="305"/>
      <c r="AO116" s="305"/>
      <c r="AP116" s="305"/>
      <c r="AR116" s="26"/>
      <c r="AS116" s="26"/>
    </row>
    <row r="117" spans="1:52" s="312" customFormat="1" ht="7.5" customHeight="1">
      <c r="A117" s="1"/>
      <c r="B117" s="322"/>
      <c r="C117" s="305"/>
      <c r="D117" s="331"/>
      <c r="F117" s="21"/>
      <c r="P117" s="1"/>
      <c r="Q117" s="1"/>
      <c r="R117" s="1"/>
      <c r="S117" s="1"/>
      <c r="T117" s="1"/>
      <c r="U117" s="1"/>
      <c r="V117" s="1"/>
      <c r="W117" s="1"/>
      <c r="X117" s="1"/>
      <c r="Y117" s="1"/>
      <c r="Z117" s="1"/>
      <c r="AA117" s="1"/>
      <c r="AB117" s="1"/>
      <c r="AC117" s="1"/>
      <c r="AD117" s="1"/>
      <c r="AE117" s="1"/>
      <c r="AF117" s="1"/>
      <c r="AG117" s="1"/>
      <c r="AH117" s="1"/>
      <c r="AI117" s="1"/>
      <c r="AM117" s="1"/>
      <c r="AN117" s="1"/>
      <c r="AP117" s="309"/>
      <c r="AR117" s="26"/>
      <c r="AS117" s="26"/>
    </row>
    <row r="118" spans="1:52" s="312" customFormat="1" ht="7.5" customHeight="1">
      <c r="B118" s="322"/>
      <c r="C118" s="305"/>
      <c r="F118" s="21"/>
      <c r="P118" s="1"/>
      <c r="Q118" s="1"/>
      <c r="R118" s="1"/>
      <c r="S118" s="1"/>
      <c r="T118" s="1"/>
      <c r="U118" s="1"/>
      <c r="V118" s="1"/>
      <c r="W118" s="1"/>
      <c r="X118" s="1"/>
      <c r="Y118" s="1"/>
      <c r="Z118" s="1"/>
      <c r="AA118" s="1"/>
      <c r="AB118" s="1"/>
      <c r="AC118" s="1"/>
      <c r="AD118" s="1"/>
      <c r="AE118" s="1"/>
      <c r="AF118" s="1"/>
      <c r="AG118" s="1"/>
      <c r="AH118" s="1"/>
      <c r="AI118" s="1"/>
      <c r="AM118" s="1"/>
      <c r="AN118" s="1"/>
      <c r="AO118" s="305"/>
      <c r="AP118" s="341"/>
      <c r="AR118" s="26"/>
      <c r="AS118" s="26"/>
    </row>
    <row r="119" spans="1:52" s="312" customFormat="1" ht="7.5" customHeight="1">
      <c r="A119" s="1"/>
      <c r="B119" s="322"/>
      <c r="C119" s="305"/>
      <c r="D119" s="331"/>
      <c r="F119" s="40"/>
      <c r="P119" s="1"/>
      <c r="Q119" s="1"/>
      <c r="R119" s="1"/>
      <c r="S119" s="1"/>
      <c r="T119" s="1"/>
      <c r="U119" s="1"/>
      <c r="V119" s="1"/>
      <c r="W119" s="1"/>
      <c r="X119" s="1"/>
      <c r="Y119" s="1"/>
      <c r="Z119" s="1"/>
      <c r="AA119" s="1"/>
      <c r="AB119" s="1"/>
      <c r="AC119" s="1"/>
      <c r="AD119" s="1"/>
      <c r="AE119" s="1"/>
      <c r="AF119" s="1"/>
      <c r="AG119" s="1"/>
      <c r="AH119" s="1"/>
      <c r="AI119" s="1"/>
      <c r="AM119" s="1"/>
      <c r="AN119" s="1"/>
      <c r="AO119" s="305"/>
      <c r="AP119" s="341"/>
      <c r="AR119" s="26"/>
      <c r="AS119" s="26"/>
    </row>
    <row r="120" spans="1:52" ht="7.5" customHeight="1">
      <c r="A120" s="312"/>
      <c r="B120" s="305"/>
      <c r="C120" s="326"/>
      <c r="D120" s="308"/>
      <c r="E120" s="308"/>
      <c r="F120" s="308"/>
      <c r="G120" s="308"/>
      <c r="H120" s="308"/>
      <c r="I120" s="308"/>
      <c r="J120" s="308"/>
      <c r="K120" s="308"/>
      <c r="L120" s="313"/>
      <c r="M120" s="313"/>
      <c r="N120" s="313"/>
      <c r="O120" s="313"/>
      <c r="AK120" s="357"/>
      <c r="AL120" s="357"/>
      <c r="AT120" s="312"/>
      <c r="AU120" s="312"/>
      <c r="AV120" s="312"/>
      <c r="AW120" s="312"/>
      <c r="AX120" s="312"/>
      <c r="AY120" s="312"/>
      <c r="AZ120" s="312"/>
    </row>
    <row r="121" spans="1:52" ht="7.5" customHeight="1">
      <c r="A121" s="312"/>
      <c r="B121" s="305"/>
      <c r="C121" s="68"/>
      <c r="D121" s="309"/>
      <c r="E121" s="342"/>
      <c r="F121" s="342"/>
      <c r="G121" s="342"/>
      <c r="H121" s="342"/>
      <c r="I121" s="342"/>
      <c r="J121" s="342"/>
      <c r="K121" s="308"/>
      <c r="L121" s="308"/>
      <c r="T121" s="41"/>
      <c r="U121" s="41"/>
      <c r="V121" s="41"/>
      <c r="W121" s="41"/>
      <c r="X121" s="41"/>
      <c r="Y121" s="41"/>
      <c r="Z121" s="41"/>
      <c r="AA121" s="41"/>
      <c r="AB121" s="41"/>
      <c r="AC121" s="41"/>
      <c r="AD121" s="41"/>
      <c r="AE121" s="41"/>
      <c r="AK121" s="357"/>
      <c r="AL121" s="357"/>
      <c r="AT121" s="312"/>
      <c r="AU121" s="312"/>
      <c r="AV121" s="312"/>
      <c r="AW121" s="312"/>
      <c r="AX121" s="312"/>
      <c r="AY121" s="312"/>
      <c r="AZ121" s="312"/>
    </row>
    <row r="122" spans="1:52" s="312" customFormat="1" ht="7.5" customHeight="1">
      <c r="A122" s="319"/>
      <c r="B122" s="319"/>
      <c r="C122" s="319"/>
      <c r="D122" s="581" t="s">
        <v>0</v>
      </c>
      <c r="E122" s="580"/>
      <c r="F122" s="580"/>
      <c r="G122" s="580"/>
      <c r="H122" s="525"/>
      <c r="I122" s="582" t="s">
        <v>165</v>
      </c>
      <c r="J122" s="580"/>
      <c r="K122" s="580"/>
      <c r="L122" s="580"/>
      <c r="M122" s="580"/>
      <c r="N122" s="580"/>
      <c r="O122" s="516" t="e">
        <f>VLOOKUP($W$11,管理データ原紙!$B$6:$BA$65613,30,FALSE)</f>
        <v>#N/A</v>
      </c>
      <c r="P122" s="516"/>
      <c r="Q122" s="516"/>
      <c r="R122" s="516"/>
      <c r="S122" s="580"/>
      <c r="T122" s="2"/>
      <c r="U122" s="2"/>
      <c r="V122" s="2"/>
      <c r="W122" s="2"/>
      <c r="X122" s="580"/>
      <c r="Y122" s="3"/>
      <c r="Z122" s="3"/>
      <c r="AA122" s="3"/>
      <c r="AB122" s="3"/>
      <c r="AC122" s="3"/>
      <c r="AD122" s="3"/>
      <c r="AE122" s="3"/>
      <c r="AF122" s="3"/>
      <c r="AG122" s="3"/>
      <c r="AH122" s="3"/>
      <c r="AI122" s="3"/>
      <c r="AJ122" s="4"/>
      <c r="AK122" s="5"/>
      <c r="AL122" s="326"/>
      <c r="AM122" s="305"/>
      <c r="AN122" s="305"/>
      <c r="AO122" s="1"/>
      <c r="AP122" s="1"/>
      <c r="AQ122" s="1"/>
      <c r="AR122" s="26"/>
      <c r="AS122" s="26"/>
    </row>
    <row r="123" spans="1:52" ht="7.5" customHeight="1">
      <c r="A123" s="319"/>
      <c r="B123" s="319"/>
      <c r="C123" s="319"/>
      <c r="D123" s="530"/>
      <c r="E123" s="487"/>
      <c r="F123" s="487"/>
      <c r="G123" s="487"/>
      <c r="H123" s="526"/>
      <c r="I123" s="530"/>
      <c r="J123" s="487"/>
      <c r="K123" s="487"/>
      <c r="L123" s="487"/>
      <c r="M123" s="487"/>
      <c r="N123" s="487"/>
      <c r="O123" s="507"/>
      <c r="P123" s="507"/>
      <c r="Q123" s="507"/>
      <c r="R123" s="507"/>
      <c r="S123" s="488"/>
      <c r="T123" s="6"/>
      <c r="U123" s="6"/>
      <c r="V123" s="6"/>
      <c r="W123" s="6"/>
      <c r="X123" s="487"/>
      <c r="Y123" s="7"/>
      <c r="Z123" s="7"/>
      <c r="AA123" s="7"/>
      <c r="AB123" s="7"/>
      <c r="AC123" s="7"/>
      <c r="AD123" s="7"/>
      <c r="AE123" s="7"/>
      <c r="AF123" s="7"/>
      <c r="AG123" s="7"/>
      <c r="AH123" s="7"/>
      <c r="AI123" s="7"/>
      <c r="AJ123" s="8"/>
      <c r="AK123" s="5"/>
      <c r="AL123" s="326"/>
      <c r="AM123" s="305"/>
      <c r="AN123" s="305"/>
      <c r="AT123" s="312"/>
      <c r="AU123" s="312"/>
      <c r="AV123" s="312"/>
      <c r="AW123" s="312"/>
      <c r="AX123" s="312"/>
      <c r="AY123" s="312"/>
      <c r="AZ123" s="312"/>
    </row>
    <row r="124" spans="1:52" ht="7.5" customHeight="1">
      <c r="A124" s="319"/>
      <c r="B124" s="319"/>
      <c r="C124" s="319"/>
      <c r="D124" s="530"/>
      <c r="E124" s="487"/>
      <c r="F124" s="487"/>
      <c r="G124" s="487"/>
      <c r="H124" s="526"/>
      <c r="I124" s="583"/>
      <c r="J124" s="527"/>
      <c r="K124" s="527"/>
      <c r="L124" s="527"/>
      <c r="M124" s="527"/>
      <c r="N124" s="527"/>
      <c r="O124" s="519"/>
      <c r="P124" s="519"/>
      <c r="Q124" s="519"/>
      <c r="R124" s="519"/>
      <c r="S124" s="527"/>
      <c r="T124" s="9"/>
      <c r="U124" s="9"/>
      <c r="V124" s="9"/>
      <c r="W124" s="9"/>
      <c r="X124" s="527"/>
      <c r="Y124" s="10"/>
      <c r="Z124" s="10"/>
      <c r="AA124" s="10"/>
      <c r="AB124" s="10"/>
      <c r="AC124" s="10"/>
      <c r="AD124" s="10"/>
      <c r="AE124" s="10"/>
      <c r="AF124" s="10"/>
      <c r="AG124" s="10"/>
      <c r="AH124" s="10"/>
      <c r="AI124" s="10"/>
      <c r="AJ124" s="11"/>
      <c r="AK124" s="5"/>
      <c r="AL124" s="326"/>
      <c r="AM124" s="305"/>
      <c r="AN124" s="305"/>
      <c r="AT124" s="312"/>
      <c r="AU124" s="312"/>
      <c r="AV124" s="312"/>
      <c r="AW124" s="312"/>
      <c r="AX124" s="312"/>
      <c r="AY124" s="312"/>
      <c r="AZ124" s="312"/>
    </row>
    <row r="125" spans="1:52" s="312" customFormat="1" ht="7.5" customHeight="1">
      <c r="A125" s="319"/>
      <c r="B125" s="319"/>
      <c r="C125" s="319"/>
      <c r="D125" s="348"/>
      <c r="H125" s="349"/>
      <c r="I125" s="531" t="e">
        <f>IF(O122="月給者Ⅰ","基礎給","基本給")</f>
        <v>#N/A</v>
      </c>
      <c r="J125" s="573"/>
      <c r="K125" s="573"/>
      <c r="L125" s="573"/>
      <c r="M125" s="574"/>
      <c r="N125" s="515" t="e">
        <f>VLOOKUP($W$11,管理データ原紙!$B$6:$BA$65613,31,FALSE)</f>
        <v>#N/A</v>
      </c>
      <c r="O125" s="516"/>
      <c r="P125" s="516"/>
      <c r="Q125" s="516"/>
      <c r="R125" s="516"/>
      <c r="S125" s="524" t="s">
        <v>5</v>
      </c>
      <c r="T125" s="580"/>
      <c r="U125" s="584" t="s">
        <v>166</v>
      </c>
      <c r="V125" s="585"/>
      <c r="W125" s="549" t="e">
        <f>VLOOKUP($W$11,管理データ原紙!$B$6:$BA$65613,35,FALSE)</f>
        <v>#N/A</v>
      </c>
      <c r="X125" s="550"/>
      <c r="Y125" s="550"/>
      <c r="Z125" s="550"/>
      <c r="AA125" s="550"/>
      <c r="AB125" s="542" t="s">
        <v>7</v>
      </c>
      <c r="AC125" s="546"/>
      <c r="AD125" s="549" t="e">
        <f>VLOOKUP($W$11,管理データ原紙!$B$6:$BA$65613,36,FALSE)</f>
        <v>#N/A</v>
      </c>
      <c r="AE125" s="550"/>
      <c r="AF125" s="550"/>
      <c r="AG125" s="550"/>
      <c r="AH125" s="550"/>
      <c r="AI125" s="524" t="s">
        <v>5</v>
      </c>
      <c r="AJ125" s="525"/>
      <c r="AK125" s="14"/>
      <c r="AL125" s="305"/>
      <c r="AM125" s="309"/>
      <c r="AN125" s="309"/>
      <c r="AO125" s="305"/>
      <c r="AP125" s="305"/>
      <c r="AR125" s="26"/>
      <c r="AS125" s="26"/>
    </row>
    <row r="126" spans="1:52" s="312" customFormat="1" ht="7.5" customHeight="1">
      <c r="A126" s="1"/>
      <c r="B126" s="328"/>
      <c r="C126" s="328"/>
      <c r="D126" s="15"/>
      <c r="E126" s="341"/>
      <c r="F126" s="341"/>
      <c r="G126" s="341"/>
      <c r="H126" s="17"/>
      <c r="I126" s="575"/>
      <c r="J126" s="486"/>
      <c r="K126" s="486"/>
      <c r="L126" s="486"/>
      <c r="M126" s="576"/>
      <c r="N126" s="517"/>
      <c r="O126" s="502"/>
      <c r="P126" s="502"/>
      <c r="Q126" s="502"/>
      <c r="R126" s="502"/>
      <c r="S126" s="488"/>
      <c r="T126" s="487"/>
      <c r="U126" s="586"/>
      <c r="V126" s="587"/>
      <c r="W126" s="551"/>
      <c r="X126" s="552"/>
      <c r="Y126" s="552"/>
      <c r="Z126" s="552"/>
      <c r="AA126" s="552"/>
      <c r="AB126" s="489"/>
      <c r="AC126" s="547"/>
      <c r="AD126" s="551"/>
      <c r="AE126" s="552"/>
      <c r="AF126" s="552"/>
      <c r="AG126" s="552"/>
      <c r="AH126" s="552"/>
      <c r="AI126" s="488"/>
      <c r="AJ126" s="526"/>
      <c r="AK126" s="14"/>
      <c r="AL126" s="305"/>
      <c r="AM126" s="309"/>
      <c r="AN126" s="309"/>
      <c r="AO126" s="305"/>
      <c r="AP126" s="305"/>
      <c r="AR126" s="26"/>
      <c r="AS126" s="26"/>
    </row>
    <row r="127" spans="1:52" s="312" customFormat="1" ht="7.5" customHeight="1">
      <c r="A127" s="1"/>
      <c r="B127" s="328"/>
      <c r="C127" s="328"/>
      <c r="D127" s="15"/>
      <c r="E127" s="341"/>
      <c r="F127" s="341"/>
      <c r="G127" s="341"/>
      <c r="H127" s="17"/>
      <c r="I127" s="577"/>
      <c r="J127" s="578"/>
      <c r="K127" s="578"/>
      <c r="L127" s="578"/>
      <c r="M127" s="579"/>
      <c r="N127" s="518"/>
      <c r="O127" s="519"/>
      <c r="P127" s="519"/>
      <c r="Q127" s="519"/>
      <c r="R127" s="519"/>
      <c r="S127" s="527"/>
      <c r="T127" s="527"/>
      <c r="U127" s="586"/>
      <c r="V127" s="587"/>
      <c r="W127" s="553"/>
      <c r="X127" s="554"/>
      <c r="Y127" s="554"/>
      <c r="Z127" s="554"/>
      <c r="AA127" s="554"/>
      <c r="AB127" s="545"/>
      <c r="AC127" s="548"/>
      <c r="AD127" s="553"/>
      <c r="AE127" s="554"/>
      <c r="AF127" s="554"/>
      <c r="AG127" s="554"/>
      <c r="AH127" s="554"/>
      <c r="AI127" s="527"/>
      <c r="AJ127" s="528"/>
      <c r="AK127" s="14"/>
      <c r="AL127" s="305"/>
      <c r="AM127" s="309"/>
      <c r="AN127" s="309"/>
      <c r="AO127" s="305"/>
      <c r="AP127" s="305"/>
      <c r="AR127" s="26"/>
      <c r="AS127" s="26"/>
    </row>
    <row r="128" spans="1:52" s="312" customFormat="1" ht="7.5" customHeight="1">
      <c r="A128" s="1"/>
      <c r="B128" s="328"/>
      <c r="C128" s="328"/>
      <c r="D128" s="15"/>
      <c r="E128" s="341"/>
      <c r="F128" s="341"/>
      <c r="G128" s="341"/>
      <c r="H128" s="17"/>
      <c r="I128" s="531"/>
      <c r="J128" s="573"/>
      <c r="K128" s="573"/>
      <c r="L128" s="573"/>
      <c r="M128" s="574"/>
      <c r="N128" s="515"/>
      <c r="O128" s="516"/>
      <c r="P128" s="516"/>
      <c r="Q128" s="516"/>
      <c r="R128" s="516"/>
      <c r="S128" s="524" t="s">
        <v>5</v>
      </c>
      <c r="T128" s="580"/>
      <c r="U128" s="586"/>
      <c r="V128" s="587"/>
      <c r="W128" s="549" t="e">
        <f>VLOOKUP($W$11,管理データ原紙!$B$6:$BA$65613,37,FALSE)</f>
        <v>#N/A</v>
      </c>
      <c r="X128" s="550"/>
      <c r="Y128" s="550"/>
      <c r="Z128" s="550"/>
      <c r="AA128" s="550"/>
      <c r="AB128" s="542" t="s">
        <v>7</v>
      </c>
      <c r="AC128" s="546"/>
      <c r="AD128" s="549" t="e">
        <f>VLOOKUP($W$11,管理データ原紙!$B$6:$BA$65613,38,FALSE)</f>
        <v>#N/A</v>
      </c>
      <c r="AE128" s="550"/>
      <c r="AF128" s="550"/>
      <c r="AG128" s="550"/>
      <c r="AH128" s="550"/>
      <c r="AI128" s="524" t="s">
        <v>5</v>
      </c>
      <c r="AJ128" s="525"/>
      <c r="AK128" s="19"/>
      <c r="AL128" s="308"/>
      <c r="AM128" s="305"/>
      <c r="AN128" s="305"/>
      <c r="AO128" s="309"/>
      <c r="AP128" s="305"/>
      <c r="AR128" s="26"/>
      <c r="AS128" s="26"/>
    </row>
    <row r="129" spans="1:45" s="312" customFormat="1" ht="7.5" customHeight="1">
      <c r="A129" s="1"/>
      <c r="B129" s="328"/>
      <c r="C129" s="328"/>
      <c r="D129" s="15"/>
      <c r="E129" s="341"/>
      <c r="F129" s="341"/>
      <c r="G129" s="341"/>
      <c r="H129" s="17"/>
      <c r="I129" s="575"/>
      <c r="J129" s="486"/>
      <c r="K129" s="486"/>
      <c r="L129" s="486"/>
      <c r="M129" s="576"/>
      <c r="N129" s="517"/>
      <c r="O129" s="502"/>
      <c r="P129" s="502"/>
      <c r="Q129" s="502"/>
      <c r="R129" s="502"/>
      <c r="S129" s="488"/>
      <c r="T129" s="487"/>
      <c r="U129" s="586"/>
      <c r="V129" s="587"/>
      <c r="W129" s="551"/>
      <c r="X129" s="552"/>
      <c r="Y129" s="552"/>
      <c r="Z129" s="552"/>
      <c r="AA129" s="552"/>
      <c r="AB129" s="489"/>
      <c r="AC129" s="547"/>
      <c r="AD129" s="551"/>
      <c r="AE129" s="552"/>
      <c r="AF129" s="552"/>
      <c r="AG129" s="552"/>
      <c r="AH129" s="552"/>
      <c r="AI129" s="488"/>
      <c r="AJ129" s="526"/>
      <c r="AK129" s="19"/>
      <c r="AL129" s="308"/>
      <c r="AM129" s="305"/>
      <c r="AN129" s="305"/>
      <c r="AO129" s="309"/>
      <c r="AP129" s="39"/>
      <c r="AR129" s="26"/>
      <c r="AS129" s="26"/>
    </row>
    <row r="130" spans="1:45" s="312" customFormat="1" ht="7.5" customHeight="1">
      <c r="A130" s="1"/>
      <c r="B130" s="328"/>
      <c r="C130" s="328"/>
      <c r="D130" s="15"/>
      <c r="E130" s="341"/>
      <c r="F130" s="341"/>
      <c r="G130" s="341"/>
      <c r="H130" s="17"/>
      <c r="I130" s="577"/>
      <c r="J130" s="578"/>
      <c r="K130" s="578"/>
      <c r="L130" s="578"/>
      <c r="M130" s="579"/>
      <c r="N130" s="518"/>
      <c r="O130" s="519"/>
      <c r="P130" s="519"/>
      <c r="Q130" s="519"/>
      <c r="R130" s="519"/>
      <c r="S130" s="527"/>
      <c r="T130" s="527"/>
      <c r="U130" s="586"/>
      <c r="V130" s="587"/>
      <c r="W130" s="553"/>
      <c r="X130" s="554"/>
      <c r="Y130" s="554"/>
      <c r="Z130" s="554"/>
      <c r="AA130" s="554"/>
      <c r="AB130" s="545"/>
      <c r="AC130" s="548"/>
      <c r="AD130" s="553"/>
      <c r="AE130" s="554"/>
      <c r="AF130" s="554"/>
      <c r="AG130" s="554"/>
      <c r="AH130" s="554"/>
      <c r="AI130" s="527"/>
      <c r="AJ130" s="528"/>
      <c r="AK130" s="19"/>
      <c r="AL130" s="308"/>
      <c r="AM130" s="305"/>
      <c r="AN130" s="305"/>
      <c r="AO130" s="309"/>
      <c r="AP130" s="39"/>
      <c r="AR130" s="26"/>
      <c r="AS130" s="26"/>
    </row>
    <row r="131" spans="1:45" s="312" customFormat="1" ht="7.5" customHeight="1">
      <c r="A131" s="1"/>
      <c r="B131" s="328"/>
      <c r="C131" s="328"/>
      <c r="D131" s="15"/>
      <c r="E131" s="341"/>
      <c r="F131" s="341"/>
      <c r="G131" s="341"/>
      <c r="H131" s="17"/>
      <c r="I131" s="531"/>
      <c r="J131" s="573"/>
      <c r="K131" s="573"/>
      <c r="L131" s="573"/>
      <c r="M131" s="574"/>
      <c r="N131" s="515"/>
      <c r="O131" s="516"/>
      <c r="P131" s="516"/>
      <c r="Q131" s="516"/>
      <c r="R131" s="516"/>
      <c r="S131" s="524" t="s">
        <v>5</v>
      </c>
      <c r="T131" s="580"/>
      <c r="U131" s="586"/>
      <c r="V131" s="587"/>
      <c r="W131" s="549" t="e">
        <f>VLOOKUP($W$11,管理データ原紙!$B$6:$BA$65613,39,FALSE)</f>
        <v>#N/A</v>
      </c>
      <c r="X131" s="550"/>
      <c r="Y131" s="550"/>
      <c r="Z131" s="550"/>
      <c r="AA131" s="550"/>
      <c r="AB131" s="542" t="s">
        <v>7</v>
      </c>
      <c r="AC131" s="546"/>
      <c r="AD131" s="549" t="e">
        <f>VLOOKUP($W$11,管理データ原紙!$B$6:$BA$65613,40,FALSE)</f>
        <v>#N/A</v>
      </c>
      <c r="AE131" s="550"/>
      <c r="AF131" s="550"/>
      <c r="AG131" s="550"/>
      <c r="AH131" s="550"/>
      <c r="AI131" s="524" t="s">
        <v>5</v>
      </c>
      <c r="AJ131" s="525"/>
      <c r="AK131" s="14"/>
      <c r="AL131" s="305"/>
      <c r="AM131" s="305"/>
      <c r="AN131" s="305"/>
      <c r="AO131" s="305"/>
      <c r="AQ131" s="305"/>
      <c r="AR131" s="26"/>
      <c r="AS131" s="26"/>
    </row>
    <row r="132" spans="1:45" s="312" customFormat="1" ht="7.5" customHeight="1">
      <c r="A132" s="1"/>
      <c r="B132" s="328"/>
      <c r="C132" s="328"/>
      <c r="D132" s="15"/>
      <c r="E132" s="341"/>
      <c r="F132" s="341"/>
      <c r="G132" s="341"/>
      <c r="H132" s="17"/>
      <c r="I132" s="575"/>
      <c r="J132" s="486"/>
      <c r="K132" s="486"/>
      <c r="L132" s="486"/>
      <c r="M132" s="576"/>
      <c r="N132" s="517"/>
      <c r="O132" s="502"/>
      <c r="P132" s="502"/>
      <c r="Q132" s="502"/>
      <c r="R132" s="502"/>
      <c r="S132" s="488"/>
      <c r="T132" s="487"/>
      <c r="U132" s="586"/>
      <c r="V132" s="587"/>
      <c r="W132" s="551"/>
      <c r="X132" s="552"/>
      <c r="Y132" s="552"/>
      <c r="Z132" s="552"/>
      <c r="AA132" s="552"/>
      <c r="AB132" s="489"/>
      <c r="AC132" s="547"/>
      <c r="AD132" s="551"/>
      <c r="AE132" s="552"/>
      <c r="AF132" s="552"/>
      <c r="AG132" s="552"/>
      <c r="AH132" s="552"/>
      <c r="AI132" s="488"/>
      <c r="AJ132" s="526"/>
      <c r="AK132" s="529"/>
      <c r="AL132" s="326"/>
      <c r="AM132" s="305"/>
      <c r="AN132" s="305"/>
      <c r="AO132" s="305"/>
      <c r="AP132" s="305"/>
      <c r="AQ132" s="305"/>
      <c r="AR132" s="26"/>
      <c r="AS132" s="26"/>
    </row>
    <row r="133" spans="1:45" s="312" customFormat="1" ht="7.5" customHeight="1">
      <c r="A133" s="18"/>
      <c r="B133" s="18"/>
      <c r="C133" s="18"/>
      <c r="D133" s="15"/>
      <c r="E133" s="341"/>
      <c r="F133" s="341"/>
      <c r="G133" s="341"/>
      <c r="H133" s="17"/>
      <c r="I133" s="577"/>
      <c r="J133" s="578"/>
      <c r="K133" s="578"/>
      <c r="L133" s="578"/>
      <c r="M133" s="579"/>
      <c r="N133" s="518"/>
      <c r="O133" s="519"/>
      <c r="P133" s="519"/>
      <c r="Q133" s="519"/>
      <c r="R133" s="519"/>
      <c r="S133" s="527"/>
      <c r="T133" s="527"/>
      <c r="U133" s="586"/>
      <c r="V133" s="587"/>
      <c r="W133" s="553"/>
      <c r="X133" s="554"/>
      <c r="Y133" s="554"/>
      <c r="Z133" s="554"/>
      <c r="AA133" s="554"/>
      <c r="AB133" s="545"/>
      <c r="AC133" s="548"/>
      <c r="AD133" s="553"/>
      <c r="AE133" s="554"/>
      <c r="AF133" s="554"/>
      <c r="AG133" s="554"/>
      <c r="AH133" s="554"/>
      <c r="AI133" s="527"/>
      <c r="AJ133" s="528"/>
      <c r="AK133" s="529"/>
      <c r="AL133" s="326"/>
      <c r="AM133" s="305"/>
      <c r="AN133" s="305"/>
      <c r="AO133" s="305"/>
      <c r="AP133" s="305"/>
      <c r="AQ133" s="305"/>
      <c r="AR133" s="26"/>
      <c r="AS133" s="26"/>
    </row>
    <row r="134" spans="1:45" s="312" customFormat="1" ht="7.5" customHeight="1">
      <c r="A134" s="331"/>
      <c r="B134" s="331"/>
      <c r="C134" s="331"/>
      <c r="D134" s="15"/>
      <c r="E134" s="341"/>
      <c r="F134" s="341"/>
      <c r="G134" s="341"/>
      <c r="H134" s="17"/>
      <c r="I134" s="531" t="s">
        <v>13</v>
      </c>
      <c r="J134" s="516"/>
      <c r="K134" s="516"/>
      <c r="L134" s="516"/>
      <c r="M134" s="516"/>
      <c r="N134" s="532" t="e">
        <f>VLOOKUP($W$11,管理データ原紙!$B$6:$BA$65613,34,FALSE)</f>
        <v>#N/A</v>
      </c>
      <c r="O134" s="533"/>
      <c r="P134" s="533"/>
      <c r="Q134" s="533"/>
      <c r="R134" s="533"/>
      <c r="S134" s="533"/>
      <c r="T134" s="534"/>
      <c r="U134" s="586"/>
      <c r="V134" s="587"/>
      <c r="W134" s="541" t="e">
        <f>VLOOKUP($W$11,管理データ原紙!$B$6:$BA$65613,41,FALSE)</f>
        <v>#N/A</v>
      </c>
      <c r="X134" s="542"/>
      <c r="Y134" s="542"/>
      <c r="Z134" s="542"/>
      <c r="AA134" s="542"/>
      <c r="AB134" s="542"/>
      <c r="AC134" s="546"/>
      <c r="AD134" s="549" t="e">
        <f>VLOOKUP($W$11,管理データ原紙!$B$6:$BA$65613,42,FALSE)</f>
        <v>#N/A</v>
      </c>
      <c r="AE134" s="550"/>
      <c r="AF134" s="550"/>
      <c r="AG134" s="550"/>
      <c r="AH134" s="550"/>
      <c r="AI134" s="524" t="s">
        <v>5</v>
      </c>
      <c r="AJ134" s="525"/>
      <c r="AK134" s="530"/>
      <c r="AL134" s="326"/>
      <c r="AM134" s="341"/>
      <c r="AN134" s="341"/>
      <c r="AO134" s="305"/>
      <c r="AP134" s="305"/>
      <c r="AQ134" s="305"/>
      <c r="AR134" s="26"/>
      <c r="AS134" s="26"/>
    </row>
    <row r="135" spans="1:45" s="312" customFormat="1" ht="7.5" customHeight="1">
      <c r="A135" s="331"/>
      <c r="B135" s="331"/>
      <c r="C135" s="331"/>
      <c r="D135" s="15"/>
      <c r="E135" s="341"/>
      <c r="F135" s="341"/>
      <c r="G135" s="341"/>
      <c r="H135" s="17"/>
      <c r="I135" s="517"/>
      <c r="J135" s="502"/>
      <c r="K135" s="502"/>
      <c r="L135" s="502"/>
      <c r="M135" s="507"/>
      <c r="N135" s="535"/>
      <c r="O135" s="536"/>
      <c r="P135" s="536"/>
      <c r="Q135" s="536"/>
      <c r="R135" s="536"/>
      <c r="S135" s="536"/>
      <c r="T135" s="537"/>
      <c r="U135" s="586"/>
      <c r="V135" s="587"/>
      <c r="W135" s="543"/>
      <c r="X135" s="489"/>
      <c r="Y135" s="489"/>
      <c r="Z135" s="489"/>
      <c r="AA135" s="489"/>
      <c r="AB135" s="489"/>
      <c r="AC135" s="547"/>
      <c r="AD135" s="551"/>
      <c r="AE135" s="552"/>
      <c r="AF135" s="552"/>
      <c r="AG135" s="552"/>
      <c r="AH135" s="552"/>
      <c r="AI135" s="488"/>
      <c r="AJ135" s="526"/>
      <c r="AK135" s="19"/>
      <c r="AL135" s="326"/>
      <c r="AM135" s="341"/>
      <c r="AN135" s="341"/>
      <c r="AO135" s="305"/>
      <c r="AP135" s="305"/>
      <c r="AR135" s="26"/>
      <c r="AS135" s="26"/>
    </row>
    <row r="136" spans="1:45" s="312" customFormat="1" ht="7.5" customHeight="1">
      <c r="A136" s="331"/>
      <c r="B136" s="331"/>
      <c r="C136" s="331"/>
      <c r="D136" s="15"/>
      <c r="E136" s="341"/>
      <c r="F136" s="341"/>
      <c r="G136" s="341"/>
      <c r="H136" s="17"/>
      <c r="I136" s="517"/>
      <c r="J136" s="507"/>
      <c r="K136" s="507"/>
      <c r="L136" s="507"/>
      <c r="M136" s="507"/>
      <c r="N136" s="538"/>
      <c r="O136" s="539"/>
      <c r="P136" s="539"/>
      <c r="Q136" s="539"/>
      <c r="R136" s="539"/>
      <c r="S136" s="539"/>
      <c r="T136" s="540"/>
      <c r="U136" s="586"/>
      <c r="V136" s="587"/>
      <c r="W136" s="544"/>
      <c r="X136" s="545"/>
      <c r="Y136" s="545"/>
      <c r="Z136" s="545"/>
      <c r="AA136" s="545"/>
      <c r="AB136" s="545"/>
      <c r="AC136" s="548"/>
      <c r="AD136" s="553"/>
      <c r="AE136" s="554"/>
      <c r="AF136" s="554"/>
      <c r="AG136" s="554"/>
      <c r="AH136" s="554"/>
      <c r="AI136" s="527"/>
      <c r="AJ136" s="528"/>
      <c r="AK136" s="5"/>
      <c r="AL136" s="326"/>
      <c r="AM136" s="341"/>
      <c r="AN136" s="341"/>
      <c r="AO136" s="305"/>
      <c r="AP136" s="305"/>
      <c r="AR136" s="26"/>
      <c r="AS136" s="26"/>
    </row>
    <row r="137" spans="1:45" s="312" customFormat="1" ht="7.5" customHeight="1">
      <c r="A137" s="331"/>
      <c r="B137" s="331"/>
      <c r="C137" s="331"/>
      <c r="D137" s="15"/>
      <c r="E137" s="341"/>
      <c r="F137" s="341"/>
      <c r="G137" s="341"/>
      <c r="H137" s="17"/>
      <c r="I137" s="517"/>
      <c r="J137" s="502"/>
      <c r="K137" s="502"/>
      <c r="L137" s="502"/>
      <c r="M137" s="502"/>
      <c r="N137" s="555"/>
      <c r="O137" s="556"/>
      <c r="P137" s="556"/>
      <c r="Q137" s="556"/>
      <c r="R137" s="556"/>
      <c r="S137" s="556"/>
      <c r="T137" s="557"/>
      <c r="U137" s="588"/>
      <c r="V137" s="589"/>
      <c r="W137" s="564" t="s">
        <v>236</v>
      </c>
      <c r="X137" s="565"/>
      <c r="Y137" s="565"/>
      <c r="Z137" s="565"/>
      <c r="AA137" s="565"/>
      <c r="AB137" s="565"/>
      <c r="AC137" s="566"/>
      <c r="AD137" s="515" t="e">
        <f>VLOOKUP($W$11,管理データ原紙!$B$6:$BA$65613,43,FALSE)</f>
        <v>#N/A</v>
      </c>
      <c r="AE137" s="516"/>
      <c r="AF137" s="516"/>
      <c r="AG137" s="516"/>
      <c r="AH137" s="516"/>
      <c r="AI137" s="520" t="s">
        <v>221</v>
      </c>
      <c r="AJ137" s="521"/>
      <c r="AK137" s="326"/>
      <c r="AL137" s="326"/>
      <c r="AM137" s="305"/>
      <c r="AN137" s="305"/>
      <c r="AO137" s="341"/>
      <c r="AP137" s="308"/>
      <c r="AR137" s="26"/>
      <c r="AS137" s="26"/>
    </row>
    <row r="138" spans="1:45" s="312" customFormat="1" ht="7.5" customHeight="1">
      <c r="A138" s="331"/>
      <c r="B138" s="331"/>
      <c r="C138" s="331"/>
      <c r="D138" s="15"/>
      <c r="E138" s="341"/>
      <c r="F138" s="341"/>
      <c r="G138" s="341"/>
      <c r="H138" s="17"/>
      <c r="I138" s="517"/>
      <c r="J138" s="502"/>
      <c r="K138" s="502"/>
      <c r="L138" s="502"/>
      <c r="M138" s="502"/>
      <c r="N138" s="558"/>
      <c r="O138" s="559"/>
      <c r="P138" s="559"/>
      <c r="Q138" s="559"/>
      <c r="R138" s="559"/>
      <c r="S138" s="559"/>
      <c r="T138" s="560"/>
      <c r="U138" s="588"/>
      <c r="V138" s="589"/>
      <c r="W138" s="567"/>
      <c r="X138" s="568"/>
      <c r="Y138" s="568"/>
      <c r="Z138" s="568"/>
      <c r="AA138" s="568"/>
      <c r="AB138" s="568"/>
      <c r="AC138" s="569"/>
      <c r="AD138" s="517"/>
      <c r="AE138" s="502"/>
      <c r="AF138" s="502"/>
      <c r="AG138" s="502"/>
      <c r="AH138" s="502"/>
      <c r="AI138" s="510"/>
      <c r="AJ138" s="522"/>
      <c r="AK138" s="326"/>
      <c r="AL138" s="326"/>
      <c r="AM138" s="305"/>
      <c r="AN138" s="305"/>
      <c r="AO138" s="341"/>
      <c r="AP138" s="308"/>
      <c r="AQ138" s="309"/>
      <c r="AR138" s="26"/>
      <c r="AS138" s="26"/>
    </row>
    <row r="139" spans="1:45" s="312" customFormat="1" ht="7.5" customHeight="1">
      <c r="A139" s="331"/>
      <c r="B139" s="331"/>
      <c r="C139" s="331"/>
      <c r="D139" s="25"/>
      <c r="E139" s="59"/>
      <c r="F139" s="59"/>
      <c r="G139" s="59"/>
      <c r="H139" s="60"/>
      <c r="I139" s="518"/>
      <c r="J139" s="519"/>
      <c r="K139" s="519"/>
      <c r="L139" s="519"/>
      <c r="M139" s="519"/>
      <c r="N139" s="561"/>
      <c r="O139" s="562"/>
      <c r="P139" s="562"/>
      <c r="Q139" s="562"/>
      <c r="R139" s="562"/>
      <c r="S139" s="562"/>
      <c r="T139" s="563"/>
      <c r="U139" s="590"/>
      <c r="V139" s="591"/>
      <c r="W139" s="570"/>
      <c r="X139" s="571"/>
      <c r="Y139" s="571"/>
      <c r="Z139" s="571"/>
      <c r="AA139" s="571"/>
      <c r="AB139" s="571"/>
      <c r="AC139" s="572"/>
      <c r="AD139" s="518"/>
      <c r="AE139" s="519"/>
      <c r="AF139" s="519"/>
      <c r="AG139" s="519"/>
      <c r="AH139" s="519"/>
      <c r="AI139" s="492"/>
      <c r="AJ139" s="523"/>
      <c r="AK139" s="326"/>
      <c r="AL139" s="326"/>
      <c r="AM139" s="305"/>
      <c r="AN139" s="305"/>
      <c r="AO139" s="341"/>
      <c r="AP139" s="308"/>
      <c r="AQ139" s="309"/>
      <c r="AR139" s="26"/>
      <c r="AS139" s="26"/>
    </row>
    <row r="140" spans="1:45" s="312" customFormat="1" ht="7.5" customHeight="1">
      <c r="B140" s="1"/>
      <c r="C140" s="1"/>
      <c r="D140" s="1"/>
      <c r="E140" s="1"/>
      <c r="F140" s="1"/>
      <c r="G140" s="1"/>
      <c r="H140" s="1"/>
      <c r="I140" s="62"/>
      <c r="J140" s="62"/>
      <c r="K140" s="62"/>
      <c r="L140" s="62"/>
      <c r="M140" s="62"/>
      <c r="N140" s="1"/>
      <c r="O140" s="1"/>
      <c r="P140" s="1"/>
      <c r="Q140" s="1"/>
      <c r="R140" s="1"/>
      <c r="S140" s="1"/>
      <c r="T140" s="1"/>
      <c r="U140" s="1"/>
      <c r="AM140" s="1"/>
      <c r="AN140" s="1"/>
      <c r="AO140" s="305"/>
      <c r="AP140" s="308"/>
      <c r="AQ140" s="309"/>
      <c r="AR140" s="26"/>
      <c r="AS140" s="26"/>
    </row>
    <row r="141" spans="1:45" s="312" customFormat="1" ht="7.5" customHeight="1">
      <c r="AM141" s="1"/>
      <c r="AN141" s="1"/>
      <c r="AO141" s="305"/>
      <c r="AP141" s="308"/>
      <c r="AQ141" s="305"/>
      <c r="AR141" s="26"/>
      <c r="AS141" s="26"/>
    </row>
    <row r="142" spans="1:45" s="312" customFormat="1" ht="7.5" customHeight="1">
      <c r="A142" s="1"/>
      <c r="B142" s="484" t="s">
        <v>22</v>
      </c>
      <c r="C142" s="487"/>
      <c r="D142" s="487"/>
      <c r="E142" s="487"/>
      <c r="F142" s="487"/>
      <c r="G142" s="487"/>
      <c r="H142" s="484" t="s">
        <v>23</v>
      </c>
      <c r="I142" s="487"/>
      <c r="J142" s="487"/>
      <c r="K142" s="487"/>
      <c r="L142" s="487"/>
      <c r="M142" s="487"/>
      <c r="N142" s="1"/>
      <c r="O142" s="486" t="s">
        <v>71</v>
      </c>
      <c r="P142" s="484" t="s">
        <v>25</v>
      </c>
      <c r="Q142" s="488"/>
      <c r="R142" s="488"/>
      <c r="S142" s="488"/>
      <c r="T142" s="488"/>
      <c r="U142" s="488"/>
      <c r="V142" s="488"/>
      <c r="W142" s="488"/>
      <c r="X142" s="488"/>
      <c r="Y142" s="488"/>
      <c r="Z142" s="488"/>
      <c r="AA142" s="488"/>
      <c r="AB142" s="488"/>
      <c r="AC142" s="488"/>
      <c r="AD142" s="488"/>
      <c r="AE142" s="488"/>
      <c r="AF142" s="488"/>
      <c r="AG142" s="488"/>
      <c r="AH142" s="488"/>
      <c r="AI142" s="488"/>
      <c r="AJ142" s="305"/>
      <c r="AK142" s="305"/>
      <c r="AL142" s="305"/>
      <c r="AM142" s="308"/>
      <c r="AN142" s="305"/>
      <c r="AO142" s="305"/>
      <c r="AP142" s="308"/>
      <c r="AQ142" s="305"/>
      <c r="AR142" s="26"/>
      <c r="AS142" s="26"/>
    </row>
    <row r="143" spans="1:45" ht="7.5" customHeight="1">
      <c r="A143" s="308"/>
      <c r="B143" s="488"/>
      <c r="C143" s="488"/>
      <c r="D143" s="488"/>
      <c r="E143" s="488"/>
      <c r="F143" s="488"/>
      <c r="G143" s="488"/>
      <c r="H143" s="487"/>
      <c r="I143" s="487"/>
      <c r="J143" s="487"/>
      <c r="K143" s="487"/>
      <c r="L143" s="487"/>
      <c r="M143" s="487"/>
      <c r="O143" s="486"/>
      <c r="P143" s="488"/>
      <c r="Q143" s="488"/>
      <c r="R143" s="488"/>
      <c r="S143" s="488"/>
      <c r="T143" s="488"/>
      <c r="U143" s="488"/>
      <c r="V143" s="488"/>
      <c r="W143" s="488"/>
      <c r="X143" s="488"/>
      <c r="Y143" s="488"/>
      <c r="Z143" s="488"/>
      <c r="AA143" s="488"/>
      <c r="AB143" s="488"/>
      <c r="AC143" s="488"/>
      <c r="AD143" s="488"/>
      <c r="AE143" s="488"/>
      <c r="AF143" s="488"/>
      <c r="AG143" s="488"/>
      <c r="AH143" s="488"/>
      <c r="AI143" s="488"/>
      <c r="AJ143" s="39"/>
      <c r="AK143" s="39"/>
      <c r="AL143" s="39"/>
      <c r="AM143" s="308"/>
      <c r="AN143" s="305"/>
    </row>
    <row r="144" spans="1:45" ht="7.5" customHeight="1">
      <c r="A144" s="308"/>
      <c r="B144" s="488"/>
      <c r="C144" s="488"/>
      <c r="D144" s="488"/>
      <c r="E144" s="488"/>
      <c r="F144" s="488"/>
      <c r="G144" s="488"/>
      <c r="H144" s="487"/>
      <c r="I144" s="487"/>
      <c r="J144" s="487"/>
      <c r="K144" s="487"/>
      <c r="L144" s="487"/>
      <c r="M144" s="487"/>
      <c r="O144" s="486"/>
      <c r="P144" s="488"/>
      <c r="Q144" s="488"/>
      <c r="R144" s="488"/>
      <c r="S144" s="488"/>
      <c r="T144" s="488"/>
      <c r="U144" s="488"/>
      <c r="V144" s="488"/>
      <c r="W144" s="488"/>
      <c r="X144" s="488"/>
      <c r="Y144" s="488"/>
      <c r="Z144" s="488"/>
      <c r="AA144" s="488"/>
      <c r="AB144" s="488"/>
      <c r="AC144" s="488"/>
      <c r="AD144" s="488"/>
      <c r="AE144" s="488"/>
      <c r="AF144" s="488"/>
      <c r="AG144" s="488"/>
      <c r="AH144" s="488"/>
      <c r="AI144" s="488"/>
      <c r="AJ144" s="39"/>
      <c r="AK144" s="39"/>
      <c r="AL144" s="39"/>
      <c r="AM144" s="308"/>
      <c r="AN144" s="305"/>
    </row>
    <row r="145" spans="1:42" s="312" customFormat="1" ht="7.5" customHeight="1">
      <c r="A145" s="341"/>
      <c r="B145" s="341"/>
      <c r="C145" s="341"/>
      <c r="D145" s="341"/>
      <c r="E145" s="341"/>
      <c r="G145" s="1"/>
      <c r="H145" s="1"/>
      <c r="I145" s="1"/>
      <c r="J145" s="1"/>
      <c r="K145" s="1"/>
      <c r="L145" s="1"/>
      <c r="M145" s="1"/>
      <c r="O145" s="1"/>
      <c r="P145" s="484" t="s">
        <v>173</v>
      </c>
      <c r="Q145" s="488"/>
      <c r="R145" s="488"/>
      <c r="S145" s="488"/>
      <c r="T145" s="488"/>
      <c r="U145" s="488"/>
      <c r="V145" s="488"/>
      <c r="W145" s="488"/>
      <c r="X145" s="488"/>
      <c r="Y145" s="488"/>
      <c r="Z145" s="488"/>
      <c r="AA145" s="488"/>
      <c r="AB145" s="488"/>
      <c r="AC145" s="488"/>
      <c r="AD145" s="488"/>
      <c r="AE145" s="488"/>
      <c r="AF145" s="488"/>
      <c r="AG145" s="488"/>
      <c r="AH145" s="316"/>
      <c r="AI145" s="316"/>
      <c r="AM145" s="308"/>
      <c r="AN145" s="305"/>
      <c r="AO145" s="26"/>
      <c r="AP145" s="26"/>
    </row>
    <row r="146" spans="1:42" s="312" customFormat="1" ht="7.5" customHeight="1">
      <c r="A146" s="341"/>
      <c r="B146" s="341"/>
      <c r="C146" s="341"/>
      <c r="D146" s="341"/>
      <c r="E146" s="341"/>
      <c r="G146" s="1"/>
      <c r="H146" s="1"/>
      <c r="I146" s="1"/>
      <c r="J146" s="1"/>
      <c r="K146" s="1"/>
      <c r="L146" s="1"/>
      <c r="M146" s="1"/>
      <c r="N146" s="305"/>
      <c r="O146" s="1"/>
      <c r="P146" s="488"/>
      <c r="Q146" s="488"/>
      <c r="R146" s="488"/>
      <c r="S146" s="488"/>
      <c r="T146" s="488"/>
      <c r="U146" s="488"/>
      <c r="V146" s="488"/>
      <c r="W146" s="488"/>
      <c r="X146" s="488"/>
      <c r="Y146" s="488"/>
      <c r="Z146" s="488"/>
      <c r="AA146" s="488"/>
      <c r="AB146" s="488"/>
      <c r="AC146" s="488"/>
      <c r="AD146" s="488"/>
      <c r="AE146" s="488"/>
      <c r="AF146" s="488"/>
      <c r="AG146" s="488"/>
      <c r="AH146" s="316"/>
      <c r="AI146" s="316"/>
      <c r="AJ146" s="305"/>
      <c r="AK146" s="305"/>
      <c r="AL146" s="305"/>
      <c r="AM146" s="308"/>
      <c r="AN146" s="305"/>
      <c r="AO146" s="26"/>
      <c r="AP146" s="26"/>
    </row>
    <row r="147" spans="1:42" s="312" customFormat="1" ht="7.5" customHeight="1">
      <c r="A147" s="341"/>
      <c r="B147" s="341"/>
      <c r="C147" s="341"/>
      <c r="D147" s="341"/>
      <c r="E147" s="341"/>
      <c r="G147" s="1"/>
      <c r="H147" s="1"/>
      <c r="I147" s="1"/>
      <c r="J147" s="1"/>
      <c r="K147" s="1"/>
      <c r="L147" s="1"/>
      <c r="M147" s="1"/>
      <c r="N147" s="305"/>
      <c r="O147" s="1"/>
      <c r="P147" s="488"/>
      <c r="Q147" s="488"/>
      <c r="R147" s="488"/>
      <c r="S147" s="488"/>
      <c r="T147" s="488"/>
      <c r="U147" s="488"/>
      <c r="V147" s="488"/>
      <c r="W147" s="488"/>
      <c r="X147" s="488"/>
      <c r="Y147" s="488"/>
      <c r="Z147" s="488"/>
      <c r="AA147" s="488"/>
      <c r="AB147" s="488"/>
      <c r="AC147" s="488"/>
      <c r="AD147" s="488"/>
      <c r="AE147" s="488"/>
      <c r="AF147" s="488"/>
      <c r="AG147" s="488"/>
      <c r="AH147" s="316"/>
      <c r="AI147" s="316"/>
      <c r="AJ147" s="305"/>
      <c r="AK147" s="305"/>
      <c r="AL147" s="305"/>
      <c r="AM147" s="308"/>
      <c r="AN147" s="305"/>
      <c r="AO147" s="26"/>
      <c r="AP147" s="26"/>
    </row>
    <row r="148" spans="1:42" s="312" customFormat="1" ht="7.5" customHeight="1">
      <c r="A148" s="341"/>
      <c r="B148" s="341"/>
      <c r="C148" s="341"/>
      <c r="D148" s="341"/>
      <c r="E148" s="341"/>
      <c r="G148" s="1"/>
      <c r="H148" s="484" t="s">
        <v>29</v>
      </c>
      <c r="I148" s="487"/>
      <c r="J148" s="487"/>
      <c r="K148" s="487"/>
      <c r="L148" s="487"/>
      <c r="M148" s="487"/>
      <c r="N148" s="487"/>
      <c r="O148" s="486" t="s">
        <v>71</v>
      </c>
      <c r="P148" s="513" t="s">
        <v>30</v>
      </c>
      <c r="Q148" s="488"/>
      <c r="R148" s="488"/>
      <c r="S148" s="484" t="s">
        <v>174</v>
      </c>
      <c r="T148" s="1"/>
      <c r="U148" s="1"/>
      <c r="V148" s="1"/>
      <c r="W148" s="1"/>
      <c r="X148" s="1"/>
      <c r="Y148" s="1"/>
      <c r="Z148" s="305"/>
      <c r="AA148" s="305"/>
      <c r="AB148" s="305"/>
      <c r="AC148" s="305"/>
      <c r="AD148" s="305"/>
      <c r="AE148" s="305"/>
      <c r="AF148" s="305"/>
      <c r="AG148" s="305"/>
      <c r="AH148" s="305"/>
      <c r="AI148" s="305"/>
      <c r="AJ148" s="305"/>
      <c r="AK148" s="305"/>
      <c r="AL148" s="305"/>
      <c r="AM148" s="308"/>
      <c r="AN148" s="309"/>
      <c r="AO148" s="26"/>
      <c r="AP148" s="26"/>
    </row>
    <row r="149" spans="1:42" s="312" customFormat="1" ht="7.5" customHeight="1">
      <c r="A149" s="341"/>
      <c r="B149" s="341"/>
      <c r="C149" s="341"/>
      <c r="D149" s="341"/>
      <c r="E149" s="341"/>
      <c r="G149" s="1"/>
      <c r="H149" s="487"/>
      <c r="I149" s="487"/>
      <c r="J149" s="487"/>
      <c r="K149" s="487"/>
      <c r="L149" s="487"/>
      <c r="M149" s="487"/>
      <c r="N149" s="487"/>
      <c r="O149" s="486"/>
      <c r="P149" s="488"/>
      <c r="Q149" s="488"/>
      <c r="R149" s="488"/>
      <c r="S149" s="488"/>
      <c r="T149" s="1"/>
      <c r="U149" s="1"/>
      <c r="V149" s="1"/>
      <c r="W149" s="1"/>
      <c r="X149" s="1"/>
      <c r="Y149" s="1"/>
      <c r="Z149" s="305"/>
      <c r="AA149" s="305"/>
      <c r="AB149" s="305"/>
      <c r="AC149" s="305"/>
      <c r="AD149" s="305"/>
      <c r="AE149" s="305"/>
      <c r="AF149" s="305"/>
      <c r="AG149" s="305"/>
      <c r="AH149" s="305"/>
      <c r="AI149" s="305"/>
      <c r="AJ149" s="305"/>
      <c r="AK149" s="305"/>
      <c r="AL149" s="305"/>
      <c r="AM149" s="308"/>
      <c r="AN149" s="309"/>
      <c r="AO149" s="26"/>
      <c r="AP149" s="26"/>
    </row>
    <row r="150" spans="1:42" s="312" customFormat="1" ht="7.5" customHeight="1">
      <c r="A150" s="341"/>
      <c r="B150" s="341"/>
      <c r="C150" s="341"/>
      <c r="D150" s="341"/>
      <c r="E150" s="341"/>
      <c r="G150" s="1"/>
      <c r="H150" s="487"/>
      <c r="I150" s="487"/>
      <c r="J150" s="487"/>
      <c r="K150" s="487"/>
      <c r="L150" s="487"/>
      <c r="M150" s="487"/>
      <c r="N150" s="487"/>
      <c r="O150" s="486"/>
      <c r="P150" s="488"/>
      <c r="Q150" s="488"/>
      <c r="R150" s="488"/>
      <c r="S150" s="488"/>
      <c r="T150" s="1"/>
      <c r="U150" s="1"/>
      <c r="V150" s="1"/>
      <c r="W150" s="1"/>
      <c r="X150" s="1"/>
      <c r="Y150" s="1"/>
      <c r="Z150" s="316"/>
      <c r="AA150" s="316"/>
      <c r="AB150" s="305"/>
      <c r="AC150" s="305"/>
      <c r="AD150" s="305"/>
      <c r="AE150" s="305"/>
      <c r="AF150" s="305"/>
      <c r="AG150" s="305"/>
      <c r="AH150" s="305"/>
      <c r="AI150" s="305"/>
      <c r="AJ150" s="305"/>
      <c r="AK150" s="305"/>
      <c r="AL150" s="305"/>
      <c r="AM150" s="308"/>
      <c r="AN150" s="309"/>
      <c r="AO150" s="26"/>
      <c r="AP150" s="26"/>
    </row>
    <row r="151" spans="1:42" s="312" customFormat="1" ht="7.5" customHeight="1">
      <c r="A151" s="1"/>
      <c r="B151" s="1"/>
      <c r="C151" s="1"/>
      <c r="D151" s="1"/>
      <c r="E151" s="1"/>
      <c r="F151" s="1"/>
      <c r="G151" s="1"/>
      <c r="H151" s="484" t="s">
        <v>32</v>
      </c>
      <c r="I151" s="487"/>
      <c r="J151" s="487"/>
      <c r="K151" s="487"/>
      <c r="L151" s="487"/>
      <c r="M151" s="487"/>
      <c r="N151" s="487"/>
      <c r="O151" s="486" t="s">
        <v>71</v>
      </c>
      <c r="P151" s="665" t="s">
        <v>570</v>
      </c>
      <c r="Q151" s="665"/>
      <c r="R151" s="665"/>
      <c r="S151" s="665"/>
      <c r="T151" s="665"/>
      <c r="U151" s="665"/>
      <c r="V151" s="665"/>
      <c r="W151" s="665"/>
      <c r="X151" s="665"/>
      <c r="Y151" s="665"/>
      <c r="Z151" s="665"/>
      <c r="AA151" s="665"/>
      <c r="AB151" s="665"/>
      <c r="AC151" s="665"/>
      <c r="AD151" s="665"/>
      <c r="AE151" s="665"/>
      <c r="AF151" s="665"/>
      <c r="AG151" s="665"/>
      <c r="AH151" s="665"/>
      <c r="AI151" s="665"/>
      <c r="AJ151" s="308"/>
      <c r="AK151" s="308"/>
      <c r="AL151" s="308"/>
      <c r="AM151" s="308"/>
      <c r="AN151" s="305"/>
      <c r="AO151" s="26"/>
      <c r="AP151" s="26"/>
    </row>
    <row r="152" spans="1:42" s="312" customFormat="1" ht="7.5" customHeight="1">
      <c r="A152" s="1"/>
      <c r="B152" s="1"/>
      <c r="C152" s="1"/>
      <c r="D152" s="1"/>
      <c r="E152" s="1"/>
      <c r="F152" s="1"/>
      <c r="G152" s="1"/>
      <c r="H152" s="487"/>
      <c r="I152" s="487"/>
      <c r="J152" s="487"/>
      <c r="K152" s="487"/>
      <c r="L152" s="487"/>
      <c r="M152" s="487"/>
      <c r="N152" s="487"/>
      <c r="O152" s="486"/>
      <c r="P152" s="665"/>
      <c r="Q152" s="665"/>
      <c r="R152" s="665"/>
      <c r="S152" s="665"/>
      <c r="T152" s="665"/>
      <c r="U152" s="665"/>
      <c r="V152" s="665"/>
      <c r="W152" s="665"/>
      <c r="X152" s="665"/>
      <c r="Y152" s="665"/>
      <c r="Z152" s="665"/>
      <c r="AA152" s="665"/>
      <c r="AB152" s="665"/>
      <c r="AC152" s="665"/>
      <c r="AD152" s="665"/>
      <c r="AE152" s="665"/>
      <c r="AF152" s="665"/>
      <c r="AG152" s="665"/>
      <c r="AH152" s="665"/>
      <c r="AI152" s="665"/>
      <c r="AJ152" s="308"/>
      <c r="AK152" s="308"/>
      <c r="AL152" s="308"/>
      <c r="AM152" s="308"/>
      <c r="AN152" s="305"/>
      <c r="AO152" s="26"/>
      <c r="AP152" s="26"/>
    </row>
    <row r="153" spans="1:42" s="312" customFormat="1" ht="7.5" customHeight="1">
      <c r="A153" s="1"/>
      <c r="B153" s="1"/>
      <c r="C153" s="1"/>
      <c r="D153" s="1"/>
      <c r="E153" s="1"/>
      <c r="F153" s="1"/>
      <c r="G153" s="1"/>
      <c r="H153" s="487"/>
      <c r="I153" s="487"/>
      <c r="J153" s="487"/>
      <c r="K153" s="487"/>
      <c r="L153" s="487"/>
      <c r="M153" s="487"/>
      <c r="N153" s="487"/>
      <c r="O153" s="486"/>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308"/>
      <c r="AK153" s="308"/>
      <c r="AL153" s="308"/>
      <c r="AM153" s="308"/>
      <c r="AN153" s="305"/>
      <c r="AO153" s="26"/>
      <c r="AP153" s="26"/>
    </row>
    <row r="154" spans="1:42" s="312" customFormat="1" ht="7.5" customHeight="1">
      <c r="A154" s="319"/>
      <c r="B154" s="484" t="s">
        <v>36</v>
      </c>
      <c r="C154" s="488"/>
      <c r="D154" s="488"/>
      <c r="E154" s="488"/>
      <c r="F154" s="488"/>
      <c r="G154" s="488"/>
      <c r="I154" s="486" t="s">
        <v>37</v>
      </c>
      <c r="J154" s="484" t="s">
        <v>177</v>
      </c>
      <c r="K154" s="484"/>
      <c r="L154" s="511" t="s">
        <v>39</v>
      </c>
      <c r="M154" s="507" t="e">
        <f>VLOOKUP($W$11,管理データ原紙!$B$6:$BA$65613,44,FALSE)</f>
        <v>#N/A</v>
      </c>
      <c r="N154" s="507"/>
      <c r="O154" s="511" t="s">
        <v>179</v>
      </c>
      <c r="P154" s="308"/>
      <c r="Q154" s="308"/>
      <c r="R154" s="486" t="s">
        <v>71</v>
      </c>
      <c r="S154" s="326"/>
      <c r="T154" s="486" t="s">
        <v>41</v>
      </c>
      <c r="U154" s="486"/>
      <c r="V154" s="486"/>
      <c r="W154" s="511" t="s">
        <v>39</v>
      </c>
      <c r="X154" s="514" t="e">
        <f>VLOOKUP($W$11,管理データ原紙!$B$6:$BA$65613,45,FALSE)</f>
        <v>#N/A</v>
      </c>
      <c r="Y154" s="507"/>
      <c r="Z154" s="511" t="s">
        <v>179</v>
      </c>
      <c r="AA154" s="326"/>
      <c r="AB154" s="326"/>
      <c r="AC154" s="326"/>
      <c r="AD154" s="326"/>
      <c r="AE154" s="326"/>
      <c r="AF154" s="326"/>
    </row>
    <row r="155" spans="1:42" s="312" customFormat="1" ht="7.5" customHeight="1">
      <c r="A155" s="319"/>
      <c r="B155" s="488"/>
      <c r="C155" s="488"/>
      <c r="D155" s="488"/>
      <c r="E155" s="488"/>
      <c r="F155" s="488"/>
      <c r="G155" s="488"/>
      <c r="I155" s="486"/>
      <c r="J155" s="484"/>
      <c r="K155" s="484"/>
      <c r="L155" s="511"/>
      <c r="M155" s="507"/>
      <c r="N155" s="507"/>
      <c r="O155" s="511"/>
      <c r="P155" s="308"/>
      <c r="Q155" s="308"/>
      <c r="R155" s="486"/>
      <c r="S155" s="326"/>
      <c r="T155" s="486"/>
      <c r="U155" s="486"/>
      <c r="V155" s="486"/>
      <c r="W155" s="511"/>
      <c r="X155" s="507"/>
      <c r="Y155" s="507"/>
      <c r="Z155" s="511"/>
      <c r="AA155" s="326"/>
      <c r="AB155" s="326"/>
      <c r="AC155" s="326"/>
      <c r="AD155" s="326"/>
      <c r="AE155" s="326"/>
      <c r="AF155" s="326"/>
    </row>
    <row r="156" spans="1:42" s="312" customFormat="1" ht="7.5" customHeight="1">
      <c r="A156" s="319"/>
      <c r="B156" s="488"/>
      <c r="C156" s="488"/>
      <c r="D156" s="488"/>
      <c r="E156" s="488"/>
      <c r="F156" s="488"/>
      <c r="G156" s="488"/>
      <c r="I156" s="486"/>
      <c r="J156" s="484"/>
      <c r="K156" s="484"/>
      <c r="L156" s="487"/>
      <c r="M156" s="487"/>
      <c r="N156" s="487"/>
      <c r="O156" s="487"/>
      <c r="P156" s="308"/>
      <c r="Q156" s="308"/>
      <c r="R156" s="486"/>
      <c r="S156" s="326"/>
      <c r="T156" s="486"/>
      <c r="U156" s="486"/>
      <c r="V156" s="486"/>
      <c r="W156" s="487"/>
      <c r="X156" s="487"/>
      <c r="Y156" s="487"/>
      <c r="Z156" s="487"/>
      <c r="AA156" s="326"/>
      <c r="AB156" s="326"/>
      <c r="AC156" s="326"/>
      <c r="AD156" s="326"/>
      <c r="AE156" s="326"/>
      <c r="AF156" s="326"/>
    </row>
    <row r="157" spans="1:42" s="312" customFormat="1" ht="7.5" customHeight="1">
      <c r="A157" s="319"/>
      <c r="B157" s="484" t="s">
        <v>180</v>
      </c>
      <c r="C157" s="488"/>
      <c r="D157" s="488"/>
      <c r="E157" s="488"/>
      <c r="F157" s="488"/>
      <c r="G157" s="488"/>
      <c r="I157" s="486" t="s">
        <v>71</v>
      </c>
      <c r="J157" s="484" t="s">
        <v>43</v>
      </c>
      <c r="K157" s="487"/>
      <c r="L157" s="487"/>
      <c r="M157" s="487"/>
      <c r="N157" s="487"/>
      <c r="O157" s="487"/>
      <c r="P157" s="487"/>
      <c r="Q157" s="487"/>
      <c r="R157" s="487"/>
      <c r="S157" s="487"/>
      <c r="T157" s="305"/>
      <c r="U157" s="305"/>
      <c r="V157" s="305"/>
      <c r="W157" s="305"/>
      <c r="X157" s="305"/>
      <c r="Y157" s="305"/>
      <c r="Z157" s="305"/>
      <c r="AA157" s="305"/>
      <c r="AB157" s="305"/>
      <c r="AC157" s="305"/>
      <c r="AD157" s="305"/>
      <c r="AE157" s="305"/>
      <c r="AF157" s="305"/>
      <c r="AG157" s="305"/>
    </row>
    <row r="158" spans="1:42" s="312" customFormat="1" ht="7.5" customHeight="1">
      <c r="A158" s="1"/>
      <c r="B158" s="488"/>
      <c r="C158" s="488"/>
      <c r="D158" s="488"/>
      <c r="E158" s="488"/>
      <c r="F158" s="488"/>
      <c r="G158" s="488"/>
      <c r="I158" s="486"/>
      <c r="J158" s="487"/>
      <c r="K158" s="487"/>
      <c r="L158" s="487"/>
      <c r="M158" s="487"/>
      <c r="N158" s="487"/>
      <c r="O158" s="487"/>
      <c r="P158" s="487"/>
      <c r="Q158" s="487"/>
      <c r="R158" s="487"/>
      <c r="S158" s="487"/>
      <c r="T158" s="305"/>
      <c r="U158" s="305"/>
      <c r="V158" s="305"/>
      <c r="W158" s="305"/>
      <c r="X158" s="305"/>
      <c r="Y158" s="305"/>
      <c r="Z158" s="305"/>
      <c r="AA158" s="305"/>
      <c r="AB158" s="305"/>
      <c r="AC158" s="305"/>
      <c r="AD158" s="305"/>
      <c r="AE158" s="305"/>
      <c r="AF158" s="305"/>
      <c r="AG158" s="305"/>
    </row>
    <row r="159" spans="1:42" s="312" customFormat="1" ht="7.5" customHeight="1">
      <c r="A159" s="1"/>
      <c r="B159" s="488"/>
      <c r="C159" s="488"/>
      <c r="D159" s="488"/>
      <c r="E159" s="488"/>
      <c r="F159" s="488"/>
      <c r="G159" s="488"/>
      <c r="I159" s="486"/>
      <c r="J159" s="487"/>
      <c r="K159" s="487"/>
      <c r="L159" s="487"/>
      <c r="M159" s="487"/>
      <c r="N159" s="487"/>
      <c r="O159" s="487"/>
      <c r="P159" s="487"/>
      <c r="Q159" s="487"/>
      <c r="R159" s="487"/>
      <c r="S159" s="487"/>
      <c r="T159" s="305"/>
      <c r="U159" s="305"/>
      <c r="V159" s="305"/>
      <c r="W159" s="305"/>
      <c r="X159" s="305"/>
      <c r="Y159" s="305"/>
      <c r="Z159" s="305"/>
      <c r="AA159" s="305"/>
      <c r="AB159" s="305"/>
      <c r="AC159" s="305"/>
      <c r="AD159" s="305"/>
      <c r="AE159" s="305"/>
      <c r="AF159" s="305"/>
      <c r="AG159" s="305"/>
    </row>
    <row r="160" spans="1:42" s="312" customFormat="1" ht="7.5" customHeight="1">
      <c r="A160" s="1"/>
      <c r="B160" s="484" t="s">
        <v>181</v>
      </c>
      <c r="C160" s="488"/>
      <c r="D160" s="488"/>
      <c r="E160" s="488"/>
      <c r="F160" s="488"/>
      <c r="G160" s="488"/>
      <c r="I160" s="486" t="s">
        <v>71</v>
      </c>
      <c r="J160" s="511" t="s">
        <v>421</v>
      </c>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1"/>
      <c r="AL160" s="511"/>
    </row>
    <row r="161" spans="1:45" s="312" customFormat="1" ht="7.5" customHeight="1">
      <c r="A161" s="1"/>
      <c r="B161" s="488"/>
      <c r="C161" s="488"/>
      <c r="D161" s="488"/>
      <c r="E161" s="488"/>
      <c r="F161" s="488"/>
      <c r="G161" s="488"/>
      <c r="I161" s="486"/>
      <c r="J161" s="511"/>
      <c r="K161" s="511"/>
      <c r="L161" s="511"/>
      <c r="M161" s="511"/>
      <c r="N161" s="511"/>
      <c r="O161" s="511"/>
      <c r="P161" s="511"/>
      <c r="Q161" s="511"/>
      <c r="R161" s="511"/>
      <c r="S161" s="511"/>
      <c r="T161" s="511"/>
      <c r="U161" s="511"/>
      <c r="V161" s="511"/>
      <c r="W161" s="511"/>
      <c r="X161" s="511"/>
      <c r="Y161" s="511"/>
      <c r="Z161" s="511"/>
      <c r="AA161" s="511"/>
      <c r="AB161" s="511"/>
      <c r="AC161" s="511"/>
      <c r="AD161" s="511"/>
      <c r="AE161" s="511"/>
      <c r="AF161" s="511"/>
      <c r="AG161" s="511"/>
      <c r="AH161" s="511"/>
      <c r="AI161" s="511"/>
      <c r="AJ161" s="511"/>
      <c r="AK161" s="511"/>
      <c r="AL161" s="511"/>
    </row>
    <row r="162" spans="1:45" s="312" customFormat="1" ht="7.5" customHeight="1">
      <c r="A162" s="1"/>
      <c r="B162" s="488"/>
      <c r="C162" s="488"/>
      <c r="D162" s="488"/>
      <c r="E162" s="488"/>
      <c r="F162" s="488"/>
      <c r="G162" s="488"/>
      <c r="I162" s="486"/>
      <c r="J162" s="511"/>
      <c r="K162" s="511"/>
      <c r="L162" s="511"/>
      <c r="M162" s="511"/>
      <c r="N162" s="511"/>
      <c r="O162" s="511"/>
      <c r="P162" s="511"/>
      <c r="Q162" s="511"/>
      <c r="R162" s="511"/>
      <c r="S162" s="511"/>
      <c r="T162" s="511"/>
      <c r="U162" s="511"/>
      <c r="V162" s="511"/>
      <c r="W162" s="511"/>
      <c r="X162" s="511"/>
      <c r="Y162" s="511"/>
      <c r="Z162" s="511"/>
      <c r="AA162" s="511"/>
      <c r="AB162" s="511"/>
      <c r="AC162" s="511"/>
      <c r="AD162" s="511"/>
      <c r="AE162" s="511"/>
      <c r="AF162" s="511"/>
      <c r="AG162" s="511"/>
      <c r="AH162" s="511"/>
      <c r="AI162" s="511"/>
      <c r="AJ162" s="511"/>
      <c r="AK162" s="511"/>
      <c r="AL162" s="511"/>
    </row>
    <row r="163" spans="1:45" s="312" customFormat="1" ht="7.5" customHeight="1">
      <c r="A163" s="1"/>
      <c r="B163" s="512" t="s">
        <v>257</v>
      </c>
      <c r="C163" s="510"/>
      <c r="D163" s="510"/>
      <c r="E163" s="510"/>
      <c r="F163" s="510"/>
      <c r="G163" s="510"/>
      <c r="H163" s="510"/>
      <c r="I163" s="486" t="s">
        <v>24</v>
      </c>
      <c r="J163" s="487" t="s">
        <v>313</v>
      </c>
      <c r="K163" s="487"/>
      <c r="L163" s="487"/>
      <c r="M163" s="487"/>
      <c r="N163" s="487"/>
      <c r="O163" s="487"/>
      <c r="P163" s="487"/>
      <c r="Q163" s="487"/>
      <c r="R163" s="487"/>
      <c r="S163" s="487"/>
      <c r="T163" s="487"/>
      <c r="U163" s="487"/>
      <c r="V163" s="487"/>
      <c r="W163" s="487"/>
      <c r="X163" s="487"/>
      <c r="Y163" s="487"/>
      <c r="Z163" s="487"/>
      <c r="AA163" s="487"/>
      <c r="AB163" s="487"/>
      <c r="AC163" s="487"/>
      <c r="AD163" s="487"/>
      <c r="AE163" s="487"/>
      <c r="AF163" s="487"/>
      <c r="AG163" s="487"/>
    </row>
    <row r="164" spans="1:45" s="312" customFormat="1" ht="7.5" customHeight="1">
      <c r="A164" s="1"/>
      <c r="B164" s="510"/>
      <c r="C164" s="510"/>
      <c r="D164" s="510"/>
      <c r="E164" s="510"/>
      <c r="F164" s="510"/>
      <c r="G164" s="510"/>
      <c r="H164" s="510"/>
      <c r="I164" s="486"/>
      <c r="J164" s="487"/>
      <c r="K164" s="487"/>
      <c r="L164" s="487"/>
      <c r="M164" s="487"/>
      <c r="N164" s="487"/>
      <c r="O164" s="487"/>
      <c r="P164" s="487"/>
      <c r="Q164" s="487"/>
      <c r="R164" s="487"/>
      <c r="S164" s="487"/>
      <c r="T164" s="487"/>
      <c r="U164" s="487"/>
      <c r="V164" s="487"/>
      <c r="W164" s="487"/>
      <c r="X164" s="487"/>
      <c r="Y164" s="487"/>
      <c r="Z164" s="487"/>
      <c r="AA164" s="487"/>
      <c r="AB164" s="487"/>
      <c r="AC164" s="487"/>
      <c r="AD164" s="487"/>
      <c r="AE164" s="487"/>
      <c r="AF164" s="487"/>
      <c r="AG164" s="487"/>
    </row>
    <row r="165" spans="1:45" s="312" customFormat="1" ht="7.5" customHeight="1">
      <c r="A165" s="1"/>
      <c r="B165" s="510"/>
      <c r="C165" s="510"/>
      <c r="D165" s="510"/>
      <c r="E165" s="510"/>
      <c r="F165" s="510"/>
      <c r="G165" s="510"/>
      <c r="H165" s="510"/>
      <c r="I165" s="486"/>
      <c r="J165" s="487"/>
      <c r="K165" s="487"/>
      <c r="L165" s="487"/>
      <c r="M165" s="487"/>
      <c r="N165" s="487"/>
      <c r="O165" s="487"/>
      <c r="P165" s="487"/>
      <c r="Q165" s="487"/>
      <c r="R165" s="487"/>
      <c r="S165" s="487"/>
      <c r="T165" s="487"/>
      <c r="U165" s="487"/>
      <c r="V165" s="487"/>
      <c r="W165" s="487"/>
      <c r="X165" s="487"/>
      <c r="Y165" s="487"/>
      <c r="Z165" s="487"/>
      <c r="AA165" s="487"/>
      <c r="AB165" s="487"/>
      <c r="AC165" s="487"/>
      <c r="AD165" s="487"/>
      <c r="AE165" s="487"/>
      <c r="AF165" s="487"/>
      <c r="AG165" s="487"/>
    </row>
    <row r="166" spans="1:45" s="312" customFormat="1" ht="7.5" customHeight="1">
      <c r="C166" s="40"/>
      <c r="M166" s="1"/>
      <c r="N166" s="1"/>
      <c r="O166" s="1"/>
      <c r="P166" s="1"/>
      <c r="Q166" s="1"/>
      <c r="R166" s="1"/>
      <c r="S166" s="1"/>
      <c r="T166" s="1"/>
      <c r="U166" s="1"/>
      <c r="V166" s="1"/>
      <c r="W166" s="1"/>
      <c r="X166" s="1"/>
      <c r="Y166" s="1"/>
      <c r="Z166" s="1"/>
      <c r="AA166" s="1"/>
      <c r="AB166" s="1"/>
      <c r="AC166" s="1"/>
      <c r="AD166" s="1"/>
      <c r="AE166" s="1"/>
      <c r="AF166" s="1"/>
      <c r="AJ166" s="1"/>
      <c r="AK166" s="1"/>
      <c r="AL166" s="1"/>
      <c r="AM166" s="1"/>
      <c r="AN166" s="1"/>
      <c r="AO166" s="26"/>
      <c r="AP166" s="26"/>
    </row>
    <row r="167" spans="1:45" s="312" customFormat="1" ht="7.5" customHeight="1">
      <c r="A167" s="1"/>
      <c r="B167" s="308"/>
      <c r="C167" s="308"/>
      <c r="D167" s="308"/>
      <c r="E167" s="308"/>
      <c r="F167" s="308"/>
      <c r="G167" s="308"/>
      <c r="H167" s="305"/>
      <c r="I167" s="305"/>
      <c r="J167" s="305"/>
      <c r="K167" s="305"/>
      <c r="L167" s="305"/>
      <c r="M167" s="1"/>
      <c r="N167" s="1"/>
      <c r="O167" s="1"/>
      <c r="P167" s="1"/>
      <c r="Q167" s="1"/>
      <c r="R167" s="1"/>
      <c r="S167" s="1"/>
      <c r="T167" s="1"/>
      <c r="U167" s="1"/>
      <c r="V167" s="1"/>
      <c r="W167" s="1"/>
      <c r="X167" s="1"/>
      <c r="Y167" s="1"/>
      <c r="Z167" s="1"/>
      <c r="AA167" s="1"/>
      <c r="AB167" s="1"/>
      <c r="AC167" s="1"/>
      <c r="AD167" s="1"/>
      <c r="AE167" s="305"/>
      <c r="AF167" s="305"/>
      <c r="AI167" s="1"/>
      <c r="AJ167" s="308"/>
      <c r="AK167" s="308"/>
      <c r="AL167" s="308"/>
      <c r="AN167" s="305"/>
      <c r="AO167" s="26"/>
      <c r="AP167" s="26"/>
    </row>
    <row r="168" spans="1:45" s="312" customFormat="1" ht="7.5" customHeight="1">
      <c r="A168" s="484" t="s">
        <v>318</v>
      </c>
      <c r="B168" s="488"/>
      <c r="C168" s="488"/>
      <c r="D168" s="488"/>
      <c r="E168" s="488"/>
      <c r="F168" s="488"/>
      <c r="G168" s="488"/>
      <c r="H168" s="488"/>
      <c r="I168" s="316"/>
      <c r="J168" s="316"/>
      <c r="K168" s="316"/>
      <c r="L168" s="314"/>
      <c r="M168" s="48"/>
      <c r="N168" s="48"/>
      <c r="O168" s="314"/>
      <c r="P168" s="308"/>
      <c r="Q168" s="316"/>
      <c r="R168" s="316"/>
      <c r="S168" s="316"/>
      <c r="T168" s="316"/>
      <c r="U168" s="316"/>
      <c r="V168" s="314"/>
      <c r="W168" s="48"/>
      <c r="X168" s="48"/>
      <c r="Y168" s="314"/>
      <c r="Z168" s="308"/>
      <c r="AA168" s="316"/>
      <c r="AB168" s="316"/>
      <c r="AC168" s="316"/>
      <c r="AD168" s="316"/>
      <c r="AE168" s="314"/>
      <c r="AF168" s="48"/>
      <c r="AG168" s="48"/>
      <c r="AH168" s="314"/>
      <c r="AI168" s="305"/>
      <c r="AJ168" s="308"/>
      <c r="AK168" s="308"/>
      <c r="AL168" s="308"/>
      <c r="AN168" s="39"/>
      <c r="AO168" s="26"/>
      <c r="AP168" s="26"/>
    </row>
    <row r="169" spans="1:45" s="312" customFormat="1" ht="7.5" customHeight="1">
      <c r="A169" s="488"/>
      <c r="B169" s="488"/>
      <c r="C169" s="488"/>
      <c r="D169" s="488"/>
      <c r="E169" s="488"/>
      <c r="F169" s="488"/>
      <c r="G169" s="488"/>
      <c r="H169" s="488"/>
      <c r="I169" s="316"/>
      <c r="J169" s="316"/>
      <c r="K169" s="316"/>
      <c r="L169" s="314"/>
      <c r="M169" s="48"/>
      <c r="N169" s="48"/>
      <c r="O169" s="314"/>
      <c r="P169" s="316"/>
      <c r="Q169" s="316"/>
      <c r="R169" s="316"/>
      <c r="S169" s="316"/>
      <c r="T169" s="316"/>
      <c r="U169" s="316"/>
      <c r="V169" s="314"/>
      <c r="W169" s="48"/>
      <c r="X169" s="48"/>
      <c r="Y169" s="314"/>
      <c r="Z169" s="316"/>
      <c r="AA169" s="316"/>
      <c r="AB169" s="316"/>
      <c r="AC169" s="316"/>
      <c r="AD169" s="316"/>
      <c r="AE169" s="314"/>
      <c r="AF169" s="48"/>
      <c r="AG169" s="48"/>
      <c r="AH169" s="314"/>
      <c r="AI169" s="305"/>
      <c r="AJ169" s="308"/>
      <c r="AK169" s="308"/>
      <c r="AL169" s="308"/>
      <c r="AN169" s="39"/>
      <c r="AO169" s="26"/>
      <c r="AP169" s="26"/>
    </row>
    <row r="170" spans="1:45" s="312" customFormat="1" ht="7.5" customHeight="1">
      <c r="A170" s="488"/>
      <c r="B170" s="488"/>
      <c r="C170" s="488"/>
      <c r="D170" s="488"/>
      <c r="E170" s="488"/>
      <c r="F170" s="488"/>
      <c r="G170" s="488"/>
      <c r="H170" s="488"/>
      <c r="I170" s="316"/>
      <c r="J170" s="316"/>
      <c r="K170" s="316"/>
      <c r="L170" s="316"/>
      <c r="M170" s="71"/>
      <c r="N170" s="71"/>
      <c r="O170" s="316"/>
      <c r="P170" s="316"/>
      <c r="Q170" s="316"/>
      <c r="R170" s="316"/>
      <c r="S170" s="316"/>
      <c r="T170" s="316"/>
      <c r="U170" s="316"/>
      <c r="V170" s="316"/>
      <c r="W170" s="71"/>
      <c r="X170" s="71"/>
      <c r="Y170" s="316"/>
      <c r="Z170" s="316"/>
      <c r="AA170" s="316"/>
      <c r="AB170" s="316"/>
      <c r="AC170" s="316"/>
      <c r="AD170" s="316"/>
      <c r="AE170" s="316"/>
      <c r="AF170" s="71"/>
      <c r="AG170" s="71"/>
      <c r="AH170" s="316"/>
      <c r="AI170" s="305"/>
      <c r="AJ170" s="308"/>
      <c r="AK170" s="308"/>
      <c r="AL170" s="308"/>
      <c r="AO170" s="26"/>
      <c r="AP170" s="26"/>
    </row>
    <row r="171" spans="1:45" s="312" customFormat="1" ht="7.5" customHeight="1">
      <c r="A171" s="316"/>
      <c r="B171" s="316"/>
      <c r="C171" s="488" t="s">
        <v>211</v>
      </c>
      <c r="D171" s="488"/>
      <c r="E171" s="488"/>
      <c r="F171" s="488"/>
      <c r="G171" s="503" t="s">
        <v>39</v>
      </c>
      <c r="H171" s="507" t="e">
        <f>VLOOKUP($W$11,管理データ原紙!$B$6:$BA$65613,46,FALSE)</f>
        <v>#N/A</v>
      </c>
      <c r="I171" s="507"/>
      <c r="J171" s="503" t="s">
        <v>179</v>
      </c>
      <c r="K171" s="491" t="s">
        <v>182</v>
      </c>
      <c r="L171" s="510"/>
      <c r="M171" s="510"/>
      <c r="N171" s="510"/>
      <c r="O171" s="510"/>
      <c r="P171" s="510"/>
      <c r="Q171" s="503" t="s">
        <v>39</v>
      </c>
      <c r="R171" s="507" t="e">
        <f>VLOOKUP($W$11,管理データ原紙!$B$6:$BA$65613,47,FALSE)</f>
        <v>#N/A</v>
      </c>
      <c r="S171" s="507"/>
      <c r="T171" s="503" t="s">
        <v>179</v>
      </c>
      <c r="U171" s="487" t="s">
        <v>312</v>
      </c>
      <c r="V171" s="488"/>
      <c r="W171" s="488"/>
      <c r="X171" s="488"/>
      <c r="Y171" s="488"/>
      <c r="Z171" s="503" t="s">
        <v>39</v>
      </c>
      <c r="AA171" s="507" t="e">
        <f>VLOOKUP($W$11,管理データ原紙!$B$6:$BA$65613,48,FALSE)</f>
        <v>#N/A</v>
      </c>
      <c r="AB171" s="507"/>
      <c r="AC171" s="503" t="s">
        <v>179</v>
      </c>
      <c r="AD171" s="511" t="s">
        <v>333</v>
      </c>
      <c r="AE171" s="511"/>
      <c r="AF171" s="511"/>
      <c r="AG171" s="511"/>
      <c r="AH171" s="511"/>
      <c r="AI171" s="503" t="s">
        <v>15</v>
      </c>
      <c r="AJ171" s="507" t="e">
        <f>VLOOKUP($W$11,管理データ原紙!$B$6:$BA$65613,49,FALSE)</f>
        <v>#N/A</v>
      </c>
      <c r="AK171" s="507"/>
      <c r="AL171" s="503" t="s">
        <v>169</v>
      </c>
      <c r="AM171" s="316"/>
      <c r="AN171" s="305"/>
      <c r="AO171" s="26"/>
      <c r="AP171" s="26"/>
    </row>
    <row r="172" spans="1:45" s="312" customFormat="1" ht="7.5" customHeight="1">
      <c r="A172" s="316"/>
      <c r="B172" s="316"/>
      <c r="C172" s="488"/>
      <c r="D172" s="488"/>
      <c r="E172" s="488"/>
      <c r="F172" s="488"/>
      <c r="G172" s="503"/>
      <c r="H172" s="507"/>
      <c r="I172" s="507"/>
      <c r="J172" s="503"/>
      <c r="K172" s="510"/>
      <c r="L172" s="510"/>
      <c r="M172" s="510"/>
      <c r="N172" s="510"/>
      <c r="O172" s="510"/>
      <c r="P172" s="510"/>
      <c r="Q172" s="503"/>
      <c r="R172" s="507"/>
      <c r="S172" s="507"/>
      <c r="T172" s="503"/>
      <c r="U172" s="488"/>
      <c r="V172" s="488"/>
      <c r="W172" s="488"/>
      <c r="X172" s="488"/>
      <c r="Y172" s="488"/>
      <c r="Z172" s="503"/>
      <c r="AA172" s="507"/>
      <c r="AB172" s="507"/>
      <c r="AC172" s="503"/>
      <c r="AD172" s="511"/>
      <c r="AE172" s="511"/>
      <c r="AF172" s="511"/>
      <c r="AG172" s="511"/>
      <c r="AH172" s="511"/>
      <c r="AI172" s="503"/>
      <c r="AJ172" s="507"/>
      <c r="AK172" s="507"/>
      <c r="AL172" s="503"/>
      <c r="AM172" s="316"/>
      <c r="AN172" s="305"/>
      <c r="AO172" s="26"/>
      <c r="AP172" s="26"/>
    </row>
    <row r="173" spans="1:45" s="312" customFormat="1" ht="7.5" customHeight="1">
      <c r="A173" s="316"/>
      <c r="B173" s="316"/>
      <c r="C173" s="488"/>
      <c r="D173" s="488"/>
      <c r="E173" s="488"/>
      <c r="F173" s="488"/>
      <c r="G173" s="488"/>
      <c r="H173" s="487"/>
      <c r="I173" s="487"/>
      <c r="J173" s="488"/>
      <c r="K173" s="510"/>
      <c r="L173" s="510"/>
      <c r="M173" s="510"/>
      <c r="N173" s="510"/>
      <c r="O173" s="510"/>
      <c r="P173" s="510"/>
      <c r="Q173" s="488"/>
      <c r="R173" s="487"/>
      <c r="S173" s="487"/>
      <c r="T173" s="488"/>
      <c r="U173" s="488"/>
      <c r="V173" s="488"/>
      <c r="W173" s="488"/>
      <c r="X173" s="488"/>
      <c r="Y173" s="488"/>
      <c r="Z173" s="488"/>
      <c r="AA173" s="487"/>
      <c r="AB173" s="487"/>
      <c r="AC173" s="488"/>
      <c r="AD173" s="511"/>
      <c r="AE173" s="511"/>
      <c r="AF173" s="511"/>
      <c r="AG173" s="511"/>
      <c r="AH173" s="511"/>
      <c r="AI173" s="488"/>
      <c r="AJ173" s="487"/>
      <c r="AK173" s="487"/>
      <c r="AL173" s="488"/>
      <c r="AM173" s="316"/>
      <c r="AN173" s="305"/>
      <c r="AO173" s="26"/>
      <c r="AP173" s="26"/>
    </row>
    <row r="174" spans="1:45" ht="7.5" customHeight="1">
      <c r="S174" s="312"/>
      <c r="T174" s="312"/>
      <c r="U174" s="41"/>
      <c r="AO174" s="26"/>
      <c r="AP174" s="26"/>
      <c r="AR174" s="1"/>
      <c r="AS174" s="1"/>
    </row>
    <row r="175" spans="1:45" ht="7.5" customHeight="1">
      <c r="S175" s="312"/>
      <c r="T175" s="312"/>
      <c r="U175" s="312"/>
      <c r="V175" s="312"/>
      <c r="W175" s="312"/>
      <c r="X175" s="312"/>
      <c r="Y175" s="312"/>
      <c r="Z175" s="312"/>
      <c r="AA175" s="312"/>
      <c r="AB175" s="312"/>
      <c r="AC175" s="312"/>
      <c r="AD175" s="312"/>
      <c r="AE175" s="312"/>
      <c r="AF175" s="312"/>
      <c r="AG175" s="312"/>
      <c r="AH175" s="312"/>
      <c r="AO175" s="26"/>
      <c r="AP175" s="26"/>
      <c r="AR175" s="1"/>
      <c r="AS175" s="1"/>
    </row>
    <row r="176" spans="1:45" s="312" customFormat="1" ht="7.5" customHeight="1">
      <c r="A176" s="484" t="s">
        <v>52</v>
      </c>
      <c r="B176" s="488"/>
      <c r="C176" s="488"/>
      <c r="D176" s="488"/>
      <c r="E176" s="488"/>
      <c r="F176" s="488"/>
      <c r="G176" s="488"/>
      <c r="H176" s="488"/>
      <c r="I176" s="488"/>
      <c r="J176" s="1"/>
      <c r="K176" s="1"/>
      <c r="L176" s="1"/>
      <c r="M176" s="1"/>
      <c r="N176" s="305"/>
      <c r="O176" s="305"/>
      <c r="P176" s="305"/>
      <c r="Q176" s="305"/>
      <c r="R176" s="307"/>
      <c r="S176" s="307"/>
      <c r="T176" s="307"/>
      <c r="U176" s="309"/>
      <c r="V176" s="309"/>
      <c r="W176" s="305"/>
      <c r="X176" s="305"/>
      <c r="Y176" s="305"/>
      <c r="Z176" s="305"/>
      <c r="AA176" s="305"/>
      <c r="AB176" s="305"/>
      <c r="AC176" s="305"/>
      <c r="AD176" s="305"/>
      <c r="AE176" s="305"/>
      <c r="AF176" s="1"/>
      <c r="AG176" s="1"/>
      <c r="AH176" s="316"/>
      <c r="AM176" s="308"/>
      <c r="AN176" s="305"/>
      <c r="AO176" s="26"/>
      <c r="AP176" s="26"/>
    </row>
    <row r="177" spans="1:45" s="312" customFormat="1" ht="7.5" customHeight="1">
      <c r="A177" s="488"/>
      <c r="B177" s="488"/>
      <c r="C177" s="488"/>
      <c r="D177" s="488"/>
      <c r="E177" s="488"/>
      <c r="F177" s="488"/>
      <c r="G177" s="488"/>
      <c r="H177" s="488"/>
      <c r="I177" s="488"/>
      <c r="J177" s="1"/>
      <c r="K177" s="1"/>
      <c r="L177" s="1"/>
      <c r="M177" s="1"/>
      <c r="N177" s="305"/>
      <c r="O177" s="305"/>
      <c r="P177" s="305"/>
      <c r="Q177" s="305"/>
      <c r="R177" s="307"/>
      <c r="S177" s="307"/>
      <c r="T177" s="307"/>
      <c r="U177" s="309"/>
      <c r="V177" s="309"/>
      <c r="W177" s="305"/>
      <c r="X177" s="305"/>
      <c r="Y177" s="305"/>
      <c r="Z177" s="305"/>
      <c r="AA177" s="305"/>
      <c r="AB177" s="305"/>
      <c r="AC177" s="305"/>
      <c r="AD177" s="305"/>
      <c r="AE177" s="305"/>
      <c r="AF177" s="1"/>
      <c r="AG177" s="1"/>
      <c r="AH177" s="316"/>
      <c r="AI177" s="316"/>
      <c r="AJ177" s="308"/>
      <c r="AK177" s="308"/>
      <c r="AL177" s="308"/>
      <c r="AM177" s="1"/>
      <c r="AN177" s="308"/>
      <c r="AO177" s="26"/>
      <c r="AP177" s="26"/>
    </row>
    <row r="178" spans="1:45" s="312" customFormat="1" ht="7.5" customHeight="1">
      <c r="A178" s="488"/>
      <c r="B178" s="488"/>
      <c r="C178" s="488"/>
      <c r="D178" s="488"/>
      <c r="E178" s="488"/>
      <c r="F178" s="488"/>
      <c r="G178" s="488"/>
      <c r="H178" s="488"/>
      <c r="I178" s="488"/>
      <c r="J178" s="1"/>
      <c r="K178" s="1"/>
      <c r="L178" s="1"/>
      <c r="M178" s="1"/>
      <c r="N178" s="305"/>
      <c r="O178" s="305"/>
      <c r="P178" s="305"/>
      <c r="Q178" s="305"/>
      <c r="R178" s="307"/>
      <c r="S178" s="307"/>
      <c r="T178" s="1"/>
      <c r="U178" s="1"/>
      <c r="V178" s="1"/>
      <c r="W178" s="1"/>
      <c r="X178" s="1"/>
      <c r="Y178" s="1"/>
      <c r="Z178" s="1"/>
      <c r="AA178" s="305"/>
      <c r="AB178" s="305"/>
      <c r="AC178" s="305"/>
      <c r="AD178" s="305"/>
      <c r="AE178" s="305"/>
      <c r="AF178" s="1"/>
      <c r="AG178" s="1"/>
      <c r="AH178" s="316"/>
      <c r="AI178" s="316"/>
      <c r="AJ178" s="308"/>
      <c r="AK178" s="308"/>
      <c r="AL178" s="308"/>
      <c r="AM178" s="1"/>
      <c r="AN178" s="308"/>
      <c r="AO178" s="26"/>
      <c r="AP178" s="26"/>
    </row>
    <row r="179" spans="1:45" s="312" customFormat="1" ht="7.5" customHeight="1">
      <c r="A179" s="331"/>
      <c r="B179" s="487" t="s">
        <v>329</v>
      </c>
      <c r="C179" s="488"/>
      <c r="D179" s="488"/>
      <c r="E179" s="488"/>
      <c r="F179" s="488"/>
      <c r="G179" s="503" t="e">
        <f>IF(ISBLANK(W49),"",IF(W49="社員","６０歳","対象外"))</f>
        <v>#N/A</v>
      </c>
      <c r="H179" s="503"/>
      <c r="I179" s="503"/>
      <c r="J179" s="486"/>
      <c r="K179" s="488"/>
      <c r="L179" s="489"/>
      <c r="M179" s="489"/>
      <c r="N179" s="484"/>
      <c r="O179" s="488"/>
      <c r="P179" s="487" t="s">
        <v>202</v>
      </c>
      <c r="Q179" s="488"/>
      <c r="R179" s="488"/>
      <c r="S179" s="488"/>
      <c r="T179" s="488"/>
      <c r="U179" s="488"/>
      <c r="V179" s="488"/>
      <c r="W179" s="488"/>
      <c r="X179" s="486" t="s">
        <v>183</v>
      </c>
      <c r="Y179" s="488"/>
      <c r="Z179" s="508" t="s">
        <v>579</v>
      </c>
      <c r="AA179" s="508"/>
      <c r="AB179" s="484" t="s">
        <v>330</v>
      </c>
      <c r="AC179" s="488"/>
      <c r="AD179" s="509" t="e">
        <f>IF(ISBLANK(W49),"",IF(W49&lt;&gt;"社員","平成37年3月31日迄は定年後の再雇用に関する基準があります。",""))</f>
        <v>#N/A</v>
      </c>
      <c r="AE179" s="509"/>
      <c r="AF179" s="509"/>
      <c r="AG179" s="509"/>
      <c r="AH179" s="509"/>
      <c r="AI179" s="509"/>
      <c r="AJ179" s="509"/>
      <c r="AK179" s="509"/>
      <c r="AL179" s="509"/>
      <c r="AM179" s="509"/>
      <c r="AN179" s="308"/>
      <c r="AO179" s="26"/>
      <c r="AP179" s="26"/>
    </row>
    <row r="180" spans="1:45" s="312" customFormat="1" ht="7.5" customHeight="1">
      <c r="A180" s="331"/>
      <c r="B180" s="488"/>
      <c r="C180" s="488"/>
      <c r="D180" s="488"/>
      <c r="E180" s="488"/>
      <c r="F180" s="488"/>
      <c r="G180" s="503"/>
      <c r="H180" s="503"/>
      <c r="I180" s="503"/>
      <c r="J180" s="488"/>
      <c r="K180" s="488"/>
      <c r="L180" s="489"/>
      <c r="M180" s="489"/>
      <c r="N180" s="488"/>
      <c r="O180" s="488"/>
      <c r="P180" s="488"/>
      <c r="Q180" s="488"/>
      <c r="R180" s="488"/>
      <c r="S180" s="488"/>
      <c r="T180" s="488"/>
      <c r="U180" s="488"/>
      <c r="V180" s="488"/>
      <c r="W180" s="488"/>
      <c r="X180" s="488"/>
      <c r="Y180" s="488"/>
      <c r="Z180" s="508"/>
      <c r="AA180" s="508"/>
      <c r="AB180" s="488"/>
      <c r="AC180" s="488"/>
      <c r="AD180" s="509"/>
      <c r="AE180" s="509"/>
      <c r="AF180" s="509"/>
      <c r="AG180" s="509"/>
      <c r="AH180" s="509"/>
      <c r="AI180" s="509"/>
      <c r="AJ180" s="509"/>
      <c r="AK180" s="509"/>
      <c r="AL180" s="509"/>
      <c r="AM180" s="509"/>
      <c r="AN180" s="308"/>
      <c r="AO180" s="26"/>
      <c r="AP180" s="26"/>
    </row>
    <row r="181" spans="1:45" s="312" customFormat="1" ht="7.5" customHeight="1">
      <c r="A181" s="331"/>
      <c r="B181" s="488"/>
      <c r="C181" s="488"/>
      <c r="D181" s="488"/>
      <c r="E181" s="488"/>
      <c r="F181" s="488"/>
      <c r="G181" s="503"/>
      <c r="H181" s="503"/>
      <c r="I181" s="503"/>
      <c r="J181" s="488"/>
      <c r="K181" s="488"/>
      <c r="L181" s="489"/>
      <c r="M181" s="489"/>
      <c r="N181" s="488"/>
      <c r="O181" s="488"/>
      <c r="P181" s="488"/>
      <c r="Q181" s="488"/>
      <c r="R181" s="488"/>
      <c r="S181" s="488"/>
      <c r="T181" s="488"/>
      <c r="U181" s="488"/>
      <c r="V181" s="488"/>
      <c r="W181" s="488"/>
      <c r="X181" s="488"/>
      <c r="Y181" s="488"/>
      <c r="Z181" s="508"/>
      <c r="AA181" s="508"/>
      <c r="AB181" s="488"/>
      <c r="AC181" s="488"/>
      <c r="AD181" s="509"/>
      <c r="AE181" s="509"/>
      <c r="AF181" s="509"/>
      <c r="AG181" s="509"/>
      <c r="AH181" s="509"/>
      <c r="AI181" s="509"/>
      <c r="AJ181" s="509"/>
      <c r="AK181" s="509"/>
      <c r="AL181" s="509"/>
      <c r="AM181" s="509"/>
      <c r="AN181" s="308"/>
      <c r="AO181" s="26"/>
      <c r="AP181" s="26"/>
    </row>
    <row r="182" spans="1:45" s="312" customFormat="1" ht="7.5" customHeight="1">
      <c r="A182" s="331"/>
      <c r="B182" s="484" t="s">
        <v>203</v>
      </c>
      <c r="C182" s="488"/>
      <c r="D182" s="488"/>
      <c r="E182" s="488"/>
      <c r="F182" s="488"/>
      <c r="G182" s="488"/>
      <c r="H182" s="488"/>
      <c r="I182" s="488"/>
      <c r="J182" s="488"/>
      <c r="K182" s="488"/>
      <c r="L182" s="488"/>
      <c r="M182" s="488"/>
      <c r="N182" s="488"/>
      <c r="O182" s="488"/>
      <c r="P182" s="488"/>
      <c r="Q182" s="488"/>
      <c r="R182" s="484" t="s">
        <v>237</v>
      </c>
      <c r="S182" s="488"/>
      <c r="T182" s="488"/>
      <c r="U182" s="488"/>
      <c r="V182" s="488"/>
      <c r="W182" s="488"/>
      <c r="X182" s="488"/>
      <c r="Y182" s="488"/>
      <c r="Z182" s="488"/>
      <c r="AA182" s="488"/>
      <c r="AB182" s="305"/>
      <c r="AC182" s="305"/>
      <c r="AD182" s="305"/>
      <c r="AE182" s="305"/>
      <c r="AF182" s="305"/>
      <c r="AG182" s="305"/>
      <c r="AH182" s="308"/>
      <c r="AI182" s="308"/>
      <c r="AM182" s="1"/>
      <c r="AN182" s="308"/>
      <c r="AO182" s="26"/>
      <c r="AP182" s="26"/>
    </row>
    <row r="183" spans="1:45" s="312" customFormat="1" ht="7.5" customHeight="1">
      <c r="A183" s="7"/>
      <c r="B183" s="488"/>
      <c r="C183" s="488"/>
      <c r="D183" s="488"/>
      <c r="E183" s="488"/>
      <c r="F183" s="488"/>
      <c r="G183" s="488"/>
      <c r="H183" s="488"/>
      <c r="I183" s="488"/>
      <c r="J183" s="488"/>
      <c r="K183" s="488"/>
      <c r="L183" s="488"/>
      <c r="M183" s="488"/>
      <c r="N183" s="488"/>
      <c r="O183" s="488"/>
      <c r="P183" s="488"/>
      <c r="Q183" s="488"/>
      <c r="R183" s="488"/>
      <c r="S183" s="488"/>
      <c r="T183" s="488"/>
      <c r="U183" s="488"/>
      <c r="V183" s="488"/>
      <c r="W183" s="488"/>
      <c r="X183" s="488"/>
      <c r="Y183" s="488"/>
      <c r="Z183" s="488"/>
      <c r="AA183" s="488"/>
      <c r="AB183" s="305"/>
      <c r="AC183" s="305"/>
      <c r="AD183" s="305"/>
      <c r="AE183" s="305"/>
      <c r="AF183" s="305"/>
      <c r="AG183" s="305"/>
      <c r="AH183" s="308"/>
      <c r="AI183" s="308"/>
      <c r="AM183" s="1"/>
      <c r="AN183" s="308"/>
      <c r="AO183" s="26"/>
      <c r="AP183" s="26"/>
    </row>
    <row r="184" spans="1:45" s="312" customFormat="1" ht="7.5" customHeight="1">
      <c r="A184" s="26"/>
      <c r="B184" s="488"/>
      <c r="C184" s="488"/>
      <c r="D184" s="488"/>
      <c r="E184" s="488"/>
      <c r="F184" s="488"/>
      <c r="G184" s="488"/>
      <c r="H184" s="488"/>
      <c r="I184" s="488"/>
      <c r="J184" s="488"/>
      <c r="K184" s="488"/>
      <c r="L184" s="488"/>
      <c r="M184" s="488"/>
      <c r="N184" s="488"/>
      <c r="O184" s="488"/>
      <c r="P184" s="488"/>
      <c r="Q184" s="488"/>
      <c r="R184" s="488"/>
      <c r="S184" s="488"/>
      <c r="T184" s="488"/>
      <c r="U184" s="488"/>
      <c r="V184" s="488"/>
      <c r="W184" s="488"/>
      <c r="X184" s="488"/>
      <c r="Y184" s="488"/>
      <c r="Z184" s="488"/>
      <c r="AA184" s="488"/>
      <c r="AB184" s="305"/>
      <c r="AC184" s="305"/>
      <c r="AD184" s="305"/>
      <c r="AE184" s="305"/>
      <c r="AF184" s="305"/>
      <c r="AG184" s="305"/>
      <c r="AH184" s="308"/>
      <c r="AI184" s="308"/>
      <c r="AM184" s="1"/>
      <c r="AN184" s="308"/>
      <c r="AO184" s="26"/>
      <c r="AP184" s="26"/>
    </row>
    <row r="185" spans="1:45" s="312" customFormat="1" ht="7.5" customHeight="1">
      <c r="A185" s="26"/>
      <c r="B185" s="487" t="s">
        <v>204</v>
      </c>
      <c r="C185" s="488"/>
      <c r="D185" s="488"/>
      <c r="E185" s="488"/>
      <c r="F185" s="488"/>
      <c r="G185" s="503" t="s">
        <v>39</v>
      </c>
      <c r="H185" s="504" t="s">
        <v>140</v>
      </c>
      <c r="I185" s="504"/>
      <c r="J185" s="503" t="s">
        <v>179</v>
      </c>
      <c r="K185" s="316"/>
      <c r="L185" s="316"/>
      <c r="M185" s="316"/>
      <c r="N185" s="316"/>
      <c r="O185" s="316"/>
      <c r="P185" s="316"/>
      <c r="Q185" s="1"/>
      <c r="R185" s="1"/>
      <c r="S185" s="1"/>
      <c r="T185" s="1"/>
      <c r="U185" s="1"/>
      <c r="V185" s="1"/>
      <c r="W185" s="1"/>
      <c r="X185" s="1"/>
      <c r="Y185" s="1"/>
      <c r="Z185" s="309"/>
      <c r="AA185" s="1"/>
      <c r="AB185" s="305"/>
      <c r="AC185" s="305"/>
      <c r="AD185" s="305"/>
      <c r="AE185" s="305"/>
      <c r="AF185" s="305"/>
      <c r="AG185" s="305"/>
      <c r="AH185" s="1"/>
      <c r="AI185" s="1"/>
      <c r="AM185" s="1"/>
      <c r="AN185" s="308"/>
      <c r="AO185" s="26"/>
      <c r="AP185" s="26"/>
    </row>
    <row r="186" spans="1:45" s="312" customFormat="1" ht="7.5" customHeight="1">
      <c r="A186" s="26"/>
      <c r="B186" s="488"/>
      <c r="C186" s="488"/>
      <c r="D186" s="488"/>
      <c r="E186" s="488"/>
      <c r="F186" s="488"/>
      <c r="G186" s="503"/>
      <c r="H186" s="504"/>
      <c r="I186" s="504"/>
      <c r="J186" s="503"/>
      <c r="K186" s="316"/>
      <c r="L186" s="316"/>
      <c r="M186" s="316"/>
      <c r="N186" s="316"/>
      <c r="O186" s="316"/>
      <c r="P186" s="316"/>
      <c r="Q186" s="1"/>
      <c r="R186" s="1"/>
      <c r="S186" s="1"/>
      <c r="T186" s="1"/>
      <c r="U186" s="1"/>
      <c r="V186" s="1"/>
      <c r="W186" s="1"/>
      <c r="X186" s="1"/>
      <c r="Y186" s="1"/>
      <c r="Z186" s="309"/>
      <c r="AA186" s="305"/>
      <c r="AB186" s="305"/>
      <c r="AC186" s="305"/>
      <c r="AD186" s="305"/>
      <c r="AE186" s="305"/>
      <c r="AF186" s="305"/>
      <c r="AG186" s="305"/>
      <c r="AH186" s="1"/>
      <c r="AI186" s="1"/>
      <c r="AM186" s="1"/>
      <c r="AN186" s="308"/>
      <c r="AO186" s="26"/>
      <c r="AP186" s="26"/>
    </row>
    <row r="187" spans="1:45" s="312" customFormat="1" ht="7.5" customHeight="1">
      <c r="A187" s="29"/>
      <c r="B187" s="488"/>
      <c r="C187" s="488"/>
      <c r="D187" s="488"/>
      <c r="E187" s="488"/>
      <c r="F187" s="488"/>
      <c r="G187" s="488"/>
      <c r="H187" s="505"/>
      <c r="I187" s="505"/>
      <c r="J187" s="488"/>
      <c r="K187" s="305"/>
      <c r="L187" s="305"/>
      <c r="M187" s="305"/>
      <c r="N187" s="305"/>
      <c r="O187" s="305"/>
      <c r="P187" s="305"/>
      <c r="Q187" s="305"/>
      <c r="R187" s="307"/>
      <c r="S187" s="1"/>
      <c r="T187" s="1"/>
      <c r="U187" s="1"/>
      <c r="V187" s="1"/>
      <c r="W187" s="1"/>
      <c r="X187" s="1"/>
      <c r="Y187" s="1"/>
      <c r="Z187" s="309"/>
      <c r="AA187" s="305"/>
      <c r="AB187" s="305"/>
      <c r="AC187" s="305"/>
      <c r="AD187" s="305"/>
      <c r="AE187" s="305"/>
      <c r="AF187" s="305"/>
      <c r="AG187" s="305"/>
      <c r="AH187" s="1"/>
      <c r="AI187" s="1"/>
      <c r="AM187" s="1"/>
      <c r="AN187" s="308"/>
      <c r="AO187" s="26"/>
      <c r="AP187" s="26"/>
    </row>
    <row r="188" spans="1:45" s="312" customFormat="1" ht="7.5" customHeight="1">
      <c r="A188" s="1"/>
      <c r="B188" s="484" t="s">
        <v>205</v>
      </c>
      <c r="C188" s="488"/>
      <c r="D188" s="488"/>
      <c r="E188" s="488"/>
      <c r="F188" s="488"/>
      <c r="G188" s="488"/>
      <c r="H188" s="488"/>
      <c r="I188" s="488"/>
      <c r="J188" s="488"/>
      <c r="K188" s="488"/>
      <c r="L188" s="506" t="s">
        <v>71</v>
      </c>
      <c r="M188" s="501" t="s">
        <v>187</v>
      </c>
      <c r="N188" s="488"/>
      <c r="O188" s="488"/>
      <c r="P188" s="488"/>
      <c r="Q188" s="488"/>
      <c r="R188" s="488"/>
      <c r="S188" s="488"/>
      <c r="T188" s="488"/>
      <c r="U188" s="488"/>
      <c r="V188" s="488"/>
      <c r="W188" s="488"/>
      <c r="X188" s="488"/>
      <c r="Y188" s="488"/>
      <c r="Z188" s="488"/>
      <c r="AA188" s="488"/>
      <c r="AB188" s="488"/>
      <c r="AC188" s="488"/>
      <c r="AD188" s="488"/>
      <c r="AE188" s="488"/>
      <c r="AF188" s="488"/>
      <c r="AG188" s="488"/>
      <c r="AH188" s="488"/>
      <c r="AI188" s="488"/>
      <c r="AM188" s="1"/>
      <c r="AN188" s="308"/>
      <c r="AO188" s="26"/>
      <c r="AP188" s="26"/>
    </row>
    <row r="189" spans="1:45" s="312" customFormat="1" ht="7.5" customHeight="1">
      <c r="A189" s="308"/>
      <c r="B189" s="488"/>
      <c r="C189" s="488"/>
      <c r="D189" s="488"/>
      <c r="E189" s="488"/>
      <c r="F189" s="488"/>
      <c r="G189" s="488"/>
      <c r="H189" s="488"/>
      <c r="I189" s="488"/>
      <c r="J189" s="488"/>
      <c r="K189" s="488"/>
      <c r="L189" s="507"/>
      <c r="M189" s="488"/>
      <c r="N189" s="488"/>
      <c r="O189" s="488"/>
      <c r="P189" s="488"/>
      <c r="Q189" s="488"/>
      <c r="R189" s="488"/>
      <c r="S189" s="488"/>
      <c r="T189" s="488"/>
      <c r="U189" s="488"/>
      <c r="V189" s="488"/>
      <c r="W189" s="488"/>
      <c r="X189" s="488"/>
      <c r="Y189" s="488"/>
      <c r="Z189" s="488"/>
      <c r="AA189" s="488"/>
      <c r="AB189" s="488"/>
      <c r="AC189" s="488"/>
      <c r="AD189" s="488"/>
      <c r="AE189" s="488"/>
      <c r="AF189" s="488"/>
      <c r="AG189" s="488"/>
      <c r="AH189" s="488"/>
      <c r="AI189" s="488"/>
      <c r="AM189" s="1"/>
      <c r="AN189" s="308"/>
      <c r="AO189" s="26"/>
      <c r="AP189" s="26"/>
    </row>
    <row r="190" spans="1:45" s="312" customFormat="1" ht="7.5" customHeight="1">
      <c r="A190" s="308"/>
      <c r="B190" s="488"/>
      <c r="C190" s="488"/>
      <c r="D190" s="488"/>
      <c r="E190" s="488"/>
      <c r="F190" s="488"/>
      <c r="G190" s="488"/>
      <c r="H190" s="488"/>
      <c r="I190" s="488"/>
      <c r="J190" s="488"/>
      <c r="K190" s="488"/>
      <c r="L190" s="507"/>
      <c r="M190" s="488"/>
      <c r="N190" s="488"/>
      <c r="O190" s="488"/>
      <c r="P190" s="488"/>
      <c r="Q190" s="488"/>
      <c r="R190" s="488"/>
      <c r="S190" s="488"/>
      <c r="T190" s="488"/>
      <c r="U190" s="488"/>
      <c r="V190" s="488"/>
      <c r="W190" s="488"/>
      <c r="X190" s="488"/>
      <c r="Y190" s="488"/>
      <c r="Z190" s="488"/>
      <c r="AA190" s="488"/>
      <c r="AB190" s="488"/>
      <c r="AC190" s="488"/>
      <c r="AD190" s="488"/>
      <c r="AE190" s="488"/>
      <c r="AF190" s="488"/>
      <c r="AG190" s="488"/>
      <c r="AH190" s="488"/>
      <c r="AI190" s="488"/>
      <c r="AJ190" s="308"/>
      <c r="AK190" s="308"/>
      <c r="AL190" s="308"/>
      <c r="AM190" s="1"/>
      <c r="AN190" s="308"/>
      <c r="AO190" s="26"/>
      <c r="AP190" s="26"/>
    </row>
    <row r="191" spans="1:45" ht="7.5" customHeight="1">
      <c r="D191" s="316"/>
      <c r="E191" s="316"/>
      <c r="F191" s="316"/>
      <c r="G191" s="316"/>
      <c r="H191" s="316"/>
      <c r="I191" s="316"/>
      <c r="J191" s="316"/>
      <c r="K191" s="316"/>
      <c r="L191" s="316"/>
      <c r="M191" s="316"/>
      <c r="N191" s="316"/>
      <c r="O191" s="316"/>
      <c r="P191" s="316"/>
      <c r="Q191" s="316"/>
      <c r="R191" s="316"/>
      <c r="S191" s="316"/>
      <c r="T191" s="316"/>
      <c r="U191" s="316"/>
      <c r="V191" s="316"/>
      <c r="W191" s="316"/>
      <c r="X191" s="316"/>
      <c r="Y191" s="316"/>
      <c r="Z191" s="316"/>
      <c r="AA191" s="316"/>
      <c r="AB191" s="316"/>
      <c r="AC191" s="316"/>
      <c r="AD191" s="312"/>
      <c r="AE191" s="312"/>
      <c r="AF191" s="312"/>
      <c r="AG191" s="308"/>
      <c r="AH191" s="312"/>
      <c r="AI191" s="312"/>
      <c r="AO191" s="26"/>
      <c r="AP191" s="26"/>
      <c r="AR191" s="1"/>
      <c r="AS191" s="1"/>
    </row>
    <row r="192" spans="1:45" s="312" customFormat="1" ht="7.5" customHeight="1">
      <c r="A192" s="484" t="s">
        <v>331</v>
      </c>
      <c r="B192" s="488"/>
      <c r="C192" s="488"/>
      <c r="D192" s="488"/>
      <c r="E192" s="488"/>
      <c r="F192" s="488"/>
      <c r="G192" s="488"/>
      <c r="H192" s="488"/>
      <c r="I192" s="488"/>
      <c r="J192" s="488"/>
      <c r="K192" s="488"/>
      <c r="L192" s="488"/>
      <c r="M192" s="488"/>
      <c r="N192" s="488"/>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308"/>
      <c r="AO192" s="26"/>
      <c r="AP192" s="26"/>
    </row>
    <row r="193" spans="1:45" s="312" customFormat="1" ht="7.5" customHeight="1">
      <c r="A193" s="488"/>
      <c r="B193" s="488"/>
      <c r="C193" s="488"/>
      <c r="D193" s="488"/>
      <c r="E193" s="488"/>
      <c r="F193" s="488"/>
      <c r="G193" s="488"/>
      <c r="H193" s="488"/>
      <c r="I193" s="488"/>
      <c r="J193" s="488"/>
      <c r="K193" s="488"/>
      <c r="L193" s="488"/>
      <c r="M193" s="488"/>
      <c r="N193" s="488"/>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308"/>
      <c r="AO193" s="26"/>
      <c r="AP193" s="26"/>
    </row>
    <row r="194" spans="1:45" s="312" customFormat="1" ht="7.5" customHeight="1">
      <c r="A194" s="488"/>
      <c r="B194" s="488"/>
      <c r="C194" s="488"/>
      <c r="D194" s="488"/>
      <c r="E194" s="488"/>
      <c r="F194" s="488"/>
      <c r="G194" s="488"/>
      <c r="H194" s="488"/>
      <c r="I194" s="488"/>
      <c r="J194" s="488"/>
      <c r="K194" s="488"/>
      <c r="L194" s="488"/>
      <c r="M194" s="488"/>
      <c r="N194" s="488"/>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308"/>
      <c r="AO194" s="26"/>
      <c r="AP194" s="26"/>
    </row>
    <row r="195" spans="1:45" s="312" customFormat="1" ht="7.5" customHeight="1">
      <c r="A195" s="316"/>
      <c r="B195" s="484" t="s">
        <v>70</v>
      </c>
      <c r="C195" s="488"/>
      <c r="D195" s="488"/>
      <c r="E195" s="488"/>
      <c r="F195" s="488"/>
      <c r="G195" s="488"/>
      <c r="H195" s="488"/>
      <c r="I195" s="488"/>
      <c r="J195" s="488"/>
      <c r="K195" s="486" t="s">
        <v>71</v>
      </c>
      <c r="L195" s="499" t="s">
        <v>39</v>
      </c>
      <c r="M195" s="489" t="e">
        <f>VLOOKUP($W$11,管理データ原紙!$B$6:$BA$65613,51,FALSE)</f>
        <v>#N/A</v>
      </c>
      <c r="N195" s="489"/>
      <c r="O195" s="489"/>
      <c r="P195" s="489"/>
      <c r="Q195" s="489"/>
      <c r="R195" s="489"/>
      <c r="S195" s="489"/>
      <c r="T195" s="489"/>
      <c r="U195" s="489"/>
      <c r="V195" s="489"/>
      <c r="W195" s="489"/>
      <c r="X195" s="489"/>
      <c r="Y195" s="499" t="s">
        <v>2</v>
      </c>
      <c r="Z195" s="316"/>
      <c r="AA195" s="316"/>
      <c r="AB195" s="316"/>
      <c r="AC195" s="316"/>
      <c r="AD195" s="316"/>
      <c r="AE195" s="316"/>
      <c r="AF195" s="316"/>
      <c r="AG195" s="316"/>
      <c r="AH195" s="1"/>
      <c r="AI195" s="1"/>
      <c r="AJ195" s="1"/>
      <c r="AK195" s="1"/>
      <c r="AL195" s="1"/>
      <c r="AM195" s="1"/>
      <c r="AN195" s="308"/>
      <c r="AO195" s="26"/>
      <c r="AP195" s="26"/>
    </row>
    <row r="196" spans="1:45" s="312" customFormat="1" ht="7.5" customHeight="1">
      <c r="A196" s="316"/>
      <c r="B196" s="488"/>
      <c r="C196" s="488"/>
      <c r="D196" s="488"/>
      <c r="E196" s="488"/>
      <c r="F196" s="488"/>
      <c r="G196" s="488"/>
      <c r="H196" s="488"/>
      <c r="I196" s="488"/>
      <c r="J196" s="488"/>
      <c r="K196" s="486"/>
      <c r="L196" s="488"/>
      <c r="M196" s="489"/>
      <c r="N196" s="489"/>
      <c r="O196" s="489"/>
      <c r="P196" s="489"/>
      <c r="Q196" s="489"/>
      <c r="R196" s="489"/>
      <c r="S196" s="489"/>
      <c r="T196" s="489"/>
      <c r="U196" s="489"/>
      <c r="V196" s="489"/>
      <c r="W196" s="489"/>
      <c r="X196" s="489"/>
      <c r="Y196" s="488"/>
      <c r="Z196" s="316"/>
      <c r="AA196" s="316"/>
      <c r="AB196" s="316"/>
      <c r="AC196" s="316"/>
      <c r="AD196" s="316"/>
      <c r="AE196" s="316"/>
      <c r="AF196" s="316"/>
      <c r="AG196" s="316"/>
      <c r="AH196" s="1"/>
      <c r="AI196" s="1"/>
      <c r="AJ196" s="1"/>
      <c r="AK196" s="1"/>
      <c r="AL196" s="1"/>
      <c r="AM196" s="1"/>
      <c r="AN196" s="308"/>
      <c r="AO196" s="26"/>
      <c r="AP196" s="26"/>
    </row>
    <row r="197" spans="1:45" s="312" customFormat="1" ht="7.5" customHeight="1">
      <c r="A197" s="316"/>
      <c r="B197" s="488"/>
      <c r="C197" s="488"/>
      <c r="D197" s="488"/>
      <c r="E197" s="488"/>
      <c r="F197" s="488"/>
      <c r="G197" s="488"/>
      <c r="H197" s="488"/>
      <c r="I197" s="488"/>
      <c r="J197" s="488"/>
      <c r="K197" s="502"/>
      <c r="L197" s="488"/>
      <c r="M197" s="489"/>
      <c r="N197" s="489"/>
      <c r="O197" s="489"/>
      <c r="P197" s="489"/>
      <c r="Q197" s="489"/>
      <c r="R197" s="489"/>
      <c r="S197" s="489"/>
      <c r="T197" s="489"/>
      <c r="U197" s="489"/>
      <c r="V197" s="489"/>
      <c r="W197" s="489"/>
      <c r="X197" s="489"/>
      <c r="Y197" s="488"/>
      <c r="Z197" s="316"/>
      <c r="AA197" s="316"/>
      <c r="AB197" s="316"/>
      <c r="AC197" s="316"/>
      <c r="AD197" s="316"/>
      <c r="AE197" s="316"/>
      <c r="AF197" s="316"/>
      <c r="AG197" s="316"/>
      <c r="AH197" s="1"/>
      <c r="AI197" s="1"/>
      <c r="AJ197" s="1"/>
      <c r="AK197" s="1"/>
      <c r="AL197" s="1"/>
      <c r="AM197" s="1"/>
      <c r="AN197" s="308"/>
      <c r="AO197" s="26"/>
      <c r="AP197" s="26"/>
    </row>
    <row r="198" spans="1:45" s="312" customFormat="1" ht="7.5" customHeight="1">
      <c r="A198" s="315"/>
      <c r="B198" s="316"/>
      <c r="C198" s="316"/>
      <c r="D198" s="316"/>
      <c r="E198" s="316"/>
      <c r="F198" s="316"/>
      <c r="G198" s="316"/>
      <c r="H198" s="1"/>
      <c r="I198" s="1"/>
      <c r="J198" s="1"/>
      <c r="K198" s="1"/>
      <c r="L198" s="1"/>
      <c r="M198" s="1"/>
      <c r="N198" s="1"/>
      <c r="O198" s="1"/>
      <c r="P198" s="1"/>
      <c r="Q198" s="1"/>
      <c r="R198" s="1"/>
      <c r="S198" s="499"/>
      <c r="T198" s="499"/>
      <c r="U198" s="499"/>
      <c r="V198" s="499"/>
      <c r="W198" s="499"/>
      <c r="X198" s="499"/>
      <c r="Y198" s="499"/>
      <c r="Z198" s="499"/>
      <c r="AA198" s="499"/>
      <c r="AB198" s="499"/>
      <c r="AC198" s="499"/>
      <c r="AH198" s="1"/>
      <c r="AI198" s="1"/>
      <c r="AJ198" s="1"/>
      <c r="AK198" s="1"/>
      <c r="AL198" s="1"/>
      <c r="AM198" s="1"/>
      <c r="AN198" s="308"/>
      <c r="AO198" s="26"/>
      <c r="AP198" s="26"/>
    </row>
    <row r="199" spans="1:45" s="312" customFormat="1" ht="7.5" customHeight="1">
      <c r="A199" s="315"/>
      <c r="B199" s="484" t="s">
        <v>238</v>
      </c>
      <c r="C199" s="484"/>
      <c r="D199" s="484"/>
      <c r="E199" s="484"/>
      <c r="F199" s="484"/>
      <c r="G199" s="484"/>
      <c r="H199" s="484"/>
      <c r="I199" s="484"/>
      <c r="J199" s="484"/>
      <c r="K199" s="484"/>
      <c r="L199" s="484"/>
      <c r="M199" s="484"/>
      <c r="N199" s="484"/>
      <c r="O199" s="484"/>
      <c r="P199" s="484"/>
      <c r="Q199" s="484"/>
      <c r="R199" s="484"/>
      <c r="S199" s="484"/>
      <c r="T199" s="484"/>
      <c r="U199" s="484"/>
      <c r="V199" s="484"/>
      <c r="W199" s="484"/>
      <c r="X199" s="484"/>
      <c r="Y199" s="484"/>
      <c r="Z199" s="484"/>
      <c r="AA199" s="484"/>
      <c r="AB199" s="484"/>
      <c r="AC199" s="484"/>
      <c r="AD199" s="484"/>
      <c r="AE199" s="484"/>
      <c r="AF199" s="484"/>
      <c r="AG199" s="484"/>
      <c r="AH199" s="484"/>
      <c r="AI199" s="484"/>
      <c r="AJ199" s="484"/>
      <c r="AK199" s="484"/>
      <c r="AL199" s="484"/>
      <c r="AM199" s="484"/>
      <c r="AN199" s="484"/>
      <c r="AO199" s="26"/>
      <c r="AP199" s="26"/>
    </row>
    <row r="200" spans="1:45" s="312" customFormat="1" ht="7.5" customHeight="1">
      <c r="A200" s="315"/>
      <c r="B200" s="484"/>
      <c r="C200" s="484"/>
      <c r="D200" s="484"/>
      <c r="E200" s="484"/>
      <c r="F200" s="484"/>
      <c r="G200" s="484"/>
      <c r="H200" s="484"/>
      <c r="I200" s="484"/>
      <c r="J200" s="484"/>
      <c r="K200" s="484"/>
      <c r="L200" s="484"/>
      <c r="M200" s="484"/>
      <c r="N200" s="484"/>
      <c r="O200" s="484"/>
      <c r="P200" s="484"/>
      <c r="Q200" s="484"/>
      <c r="R200" s="484"/>
      <c r="S200" s="484"/>
      <c r="T200" s="484"/>
      <c r="U200" s="484"/>
      <c r="V200" s="484"/>
      <c r="W200" s="484"/>
      <c r="X200" s="484"/>
      <c r="Y200" s="484"/>
      <c r="Z200" s="484"/>
      <c r="AA200" s="484"/>
      <c r="AB200" s="484"/>
      <c r="AC200" s="484"/>
      <c r="AD200" s="484"/>
      <c r="AE200" s="484"/>
      <c r="AF200" s="484"/>
      <c r="AG200" s="484"/>
      <c r="AH200" s="484"/>
      <c r="AI200" s="484"/>
      <c r="AJ200" s="484"/>
      <c r="AK200" s="484"/>
      <c r="AL200" s="484"/>
      <c r="AM200" s="484"/>
      <c r="AN200" s="484"/>
      <c r="AO200" s="26"/>
      <c r="AP200" s="26"/>
    </row>
    <row r="201" spans="1:45" s="312" customFormat="1" ht="7.5" customHeight="1">
      <c r="A201" s="315"/>
      <c r="B201" s="484"/>
      <c r="C201" s="484"/>
      <c r="D201" s="484"/>
      <c r="E201" s="484"/>
      <c r="F201" s="484"/>
      <c r="G201" s="484"/>
      <c r="H201" s="484"/>
      <c r="I201" s="484"/>
      <c r="J201" s="484"/>
      <c r="K201" s="484"/>
      <c r="L201" s="484"/>
      <c r="M201" s="484"/>
      <c r="N201" s="484"/>
      <c r="O201" s="484"/>
      <c r="P201" s="484"/>
      <c r="Q201" s="484"/>
      <c r="R201" s="484"/>
      <c r="S201" s="484"/>
      <c r="T201" s="484"/>
      <c r="U201" s="484"/>
      <c r="V201" s="484"/>
      <c r="W201" s="484"/>
      <c r="X201" s="484"/>
      <c r="Y201" s="484"/>
      <c r="Z201" s="484"/>
      <c r="AA201" s="484"/>
      <c r="AB201" s="484"/>
      <c r="AC201" s="484"/>
      <c r="AD201" s="484"/>
      <c r="AE201" s="484"/>
      <c r="AF201" s="484"/>
      <c r="AG201" s="484"/>
      <c r="AH201" s="484"/>
      <c r="AI201" s="484"/>
      <c r="AJ201" s="484"/>
      <c r="AK201" s="484"/>
      <c r="AL201" s="484"/>
      <c r="AM201" s="484"/>
      <c r="AN201" s="484"/>
      <c r="AO201" s="26"/>
      <c r="AP201" s="26"/>
    </row>
    <row r="202" spans="1:45" s="312" customFormat="1" ht="7.5" customHeight="1">
      <c r="A202" s="315"/>
      <c r="B202" s="316"/>
      <c r="C202" s="500" t="s">
        <v>240</v>
      </c>
      <c r="D202" s="488"/>
      <c r="E202" s="488"/>
      <c r="F202" s="488"/>
      <c r="G202" s="488"/>
      <c r="H202" s="488"/>
      <c r="I202" s="488"/>
      <c r="J202" s="488"/>
      <c r="K202" s="488"/>
      <c r="L202" s="488"/>
      <c r="M202" s="488"/>
      <c r="N202" s="488"/>
      <c r="O202" s="488"/>
      <c r="P202" s="488"/>
      <c r="Q202" s="488"/>
      <c r="R202" s="488"/>
      <c r="S202" s="488"/>
      <c r="T202" s="488"/>
      <c r="U202" s="488"/>
      <c r="V202" s="488"/>
      <c r="W202" s="488"/>
      <c r="X202" s="488"/>
      <c r="Y202" s="488"/>
      <c r="Z202" s="488"/>
      <c r="AA202" s="488"/>
      <c r="AB202" s="488"/>
      <c r="AC202" s="488"/>
      <c r="AD202" s="488"/>
      <c r="AE202" s="488"/>
      <c r="AF202" s="488"/>
      <c r="AG202" s="488"/>
      <c r="AH202" s="488"/>
      <c r="AI202" s="488"/>
      <c r="AJ202" s="488"/>
      <c r="AK202" s="488"/>
      <c r="AL202" s="488"/>
      <c r="AM202" s="488"/>
      <c r="AN202" s="488"/>
      <c r="AO202" s="26"/>
      <c r="AP202" s="26"/>
    </row>
    <row r="203" spans="1:45" s="312" customFormat="1" ht="7.5" customHeight="1">
      <c r="A203" s="315"/>
      <c r="B203" s="316"/>
      <c r="C203" s="488"/>
      <c r="D203" s="488"/>
      <c r="E203" s="488"/>
      <c r="F203" s="488"/>
      <c r="G203" s="488"/>
      <c r="H203" s="488"/>
      <c r="I203" s="488"/>
      <c r="J203" s="488"/>
      <c r="K203" s="488"/>
      <c r="L203" s="488"/>
      <c r="M203" s="488"/>
      <c r="N203" s="488"/>
      <c r="O203" s="488"/>
      <c r="P203" s="488"/>
      <c r="Q203" s="488"/>
      <c r="R203" s="488"/>
      <c r="S203" s="488"/>
      <c r="T203" s="488"/>
      <c r="U203" s="488"/>
      <c r="V203" s="488"/>
      <c r="W203" s="488"/>
      <c r="X203" s="488"/>
      <c r="Y203" s="488"/>
      <c r="Z203" s="488"/>
      <c r="AA203" s="488"/>
      <c r="AB203" s="488"/>
      <c r="AC203" s="488"/>
      <c r="AD203" s="488"/>
      <c r="AE203" s="488"/>
      <c r="AF203" s="488"/>
      <c r="AG203" s="488"/>
      <c r="AH203" s="488"/>
      <c r="AI203" s="488"/>
      <c r="AJ203" s="488"/>
      <c r="AK203" s="488"/>
      <c r="AL203" s="488"/>
      <c r="AM203" s="488"/>
      <c r="AN203" s="488"/>
      <c r="AO203" s="26"/>
      <c r="AP203" s="26"/>
    </row>
    <row r="204" spans="1:45" s="312" customFormat="1" ht="7.5" customHeight="1">
      <c r="A204" s="1"/>
      <c r="B204" s="316"/>
      <c r="C204" s="488"/>
      <c r="D204" s="488"/>
      <c r="E204" s="488"/>
      <c r="F204" s="488"/>
      <c r="G204" s="488"/>
      <c r="H204" s="488"/>
      <c r="I204" s="488"/>
      <c r="J204" s="488"/>
      <c r="K204" s="488"/>
      <c r="L204" s="488"/>
      <c r="M204" s="488"/>
      <c r="N204" s="488"/>
      <c r="O204" s="488"/>
      <c r="P204" s="488"/>
      <c r="Q204" s="488"/>
      <c r="R204" s="488"/>
      <c r="S204" s="488"/>
      <c r="T204" s="488"/>
      <c r="U204" s="488"/>
      <c r="V204" s="488"/>
      <c r="W204" s="488"/>
      <c r="X204" s="488"/>
      <c r="Y204" s="488"/>
      <c r="Z204" s="488"/>
      <c r="AA204" s="488"/>
      <c r="AB204" s="488"/>
      <c r="AC204" s="488"/>
      <c r="AD204" s="488"/>
      <c r="AE204" s="488"/>
      <c r="AF204" s="488"/>
      <c r="AG204" s="488"/>
      <c r="AH204" s="488"/>
      <c r="AI204" s="488"/>
      <c r="AJ204" s="488"/>
      <c r="AK204" s="488"/>
      <c r="AL204" s="488"/>
      <c r="AM204" s="488"/>
      <c r="AN204" s="488"/>
      <c r="AO204" s="26"/>
      <c r="AP204" s="26"/>
    </row>
    <row r="205" spans="1:45" s="312" customFormat="1" ht="7.5" customHeight="1">
      <c r="A205" s="1"/>
      <c r="B205" s="316"/>
      <c r="C205" s="500" t="s">
        <v>191</v>
      </c>
      <c r="D205" s="488"/>
      <c r="E205" s="488"/>
      <c r="F205" s="488"/>
      <c r="G205" s="488"/>
      <c r="H205" s="488"/>
      <c r="I205" s="488"/>
      <c r="J205" s="488"/>
      <c r="K205" s="488"/>
      <c r="L205" s="488"/>
      <c r="M205" s="488"/>
      <c r="N205" s="500"/>
      <c r="O205" s="488"/>
      <c r="P205" s="488"/>
      <c r="Q205" s="488"/>
      <c r="R205" s="488"/>
      <c r="S205" s="488"/>
      <c r="T205" s="488"/>
      <c r="U205" s="488"/>
      <c r="V205" s="488"/>
      <c r="W205" s="488"/>
      <c r="X205" s="488"/>
      <c r="Y205" s="488"/>
      <c r="Z205" s="500" t="s">
        <v>90</v>
      </c>
      <c r="AA205" s="316"/>
      <c r="AB205" s="316"/>
      <c r="AC205" s="316"/>
      <c r="AD205" s="316"/>
      <c r="AE205" s="316"/>
      <c r="AF205" s="316"/>
      <c r="AG205" s="313"/>
      <c r="AH205" s="313"/>
      <c r="AI205" s="313"/>
      <c r="AJ205" s="328"/>
      <c r="AK205" s="328"/>
      <c r="AL205" s="328"/>
      <c r="AM205" s="328"/>
      <c r="AO205" s="26"/>
      <c r="AP205" s="26"/>
    </row>
    <row r="206" spans="1:45" s="312" customFormat="1" ht="7.5" customHeight="1">
      <c r="A206" s="1"/>
      <c r="B206" s="316"/>
      <c r="C206" s="488"/>
      <c r="D206" s="488"/>
      <c r="E206" s="488"/>
      <c r="F206" s="488"/>
      <c r="G206" s="488"/>
      <c r="H206" s="488"/>
      <c r="I206" s="488"/>
      <c r="J206" s="488"/>
      <c r="K206" s="488"/>
      <c r="L206" s="488"/>
      <c r="M206" s="488"/>
      <c r="N206" s="488"/>
      <c r="O206" s="488"/>
      <c r="P206" s="488"/>
      <c r="Q206" s="488"/>
      <c r="R206" s="488"/>
      <c r="S206" s="488"/>
      <c r="T206" s="488"/>
      <c r="U206" s="488"/>
      <c r="V206" s="488"/>
      <c r="W206" s="488"/>
      <c r="X206" s="488"/>
      <c r="Y206" s="488"/>
      <c r="Z206" s="500"/>
      <c r="AA206" s="316"/>
      <c r="AB206" s="316"/>
      <c r="AC206" s="316"/>
      <c r="AD206" s="316"/>
      <c r="AE206" s="316"/>
      <c r="AF206" s="316"/>
      <c r="AG206" s="313"/>
      <c r="AH206" s="313"/>
      <c r="AI206" s="313"/>
      <c r="AJ206" s="328"/>
      <c r="AK206" s="328"/>
      <c r="AL206" s="328"/>
      <c r="AM206" s="328"/>
      <c r="AO206" s="26"/>
      <c r="AP206" s="26"/>
    </row>
    <row r="207" spans="1:45" s="312" customFormat="1" ht="7.5" customHeight="1">
      <c r="A207" s="30"/>
      <c r="B207" s="316"/>
      <c r="C207" s="488"/>
      <c r="D207" s="488"/>
      <c r="E207" s="488"/>
      <c r="F207" s="488"/>
      <c r="G207" s="488"/>
      <c r="H207" s="488"/>
      <c r="I207" s="488"/>
      <c r="J207" s="488"/>
      <c r="K207" s="488"/>
      <c r="L207" s="488"/>
      <c r="M207" s="488"/>
      <c r="N207" s="488"/>
      <c r="O207" s="488"/>
      <c r="P207" s="488"/>
      <c r="Q207" s="488"/>
      <c r="R207" s="488"/>
      <c r="S207" s="488"/>
      <c r="T207" s="488"/>
      <c r="U207" s="488"/>
      <c r="V207" s="488"/>
      <c r="W207" s="488"/>
      <c r="X207" s="488"/>
      <c r="Y207" s="488"/>
      <c r="Z207" s="500"/>
      <c r="AA207" s="316"/>
      <c r="AB207" s="316"/>
      <c r="AC207" s="316"/>
      <c r="AD207" s="316"/>
      <c r="AE207" s="316"/>
      <c r="AF207" s="316"/>
      <c r="AG207" s="313"/>
      <c r="AH207" s="313"/>
      <c r="AI207" s="313"/>
      <c r="AJ207" s="328"/>
      <c r="AK207" s="328"/>
      <c r="AL207" s="328"/>
      <c r="AM207" s="328"/>
      <c r="AO207" s="26"/>
      <c r="AP207" s="26"/>
    </row>
    <row r="208" spans="1:45" ht="7.5" customHeight="1">
      <c r="D208" s="316"/>
      <c r="E208" s="316"/>
      <c r="F208" s="316"/>
      <c r="G208" s="316"/>
      <c r="H208" s="316"/>
      <c r="I208" s="316"/>
      <c r="J208" s="316"/>
      <c r="K208" s="316"/>
      <c r="L208" s="316"/>
      <c r="M208" s="316"/>
      <c r="N208" s="316"/>
      <c r="O208" s="316"/>
      <c r="P208" s="316"/>
      <c r="Q208" s="316"/>
      <c r="R208" s="316"/>
      <c r="S208" s="316"/>
      <c r="T208" s="316"/>
      <c r="U208" s="316"/>
      <c r="V208" s="316"/>
      <c r="W208" s="316"/>
      <c r="X208" s="316"/>
      <c r="Y208" s="316"/>
      <c r="Z208" s="316"/>
      <c r="AA208" s="316"/>
      <c r="AB208" s="316"/>
      <c r="AC208" s="316"/>
      <c r="AD208" s="312"/>
      <c r="AE208" s="312"/>
      <c r="AF208" s="312"/>
      <c r="AG208" s="308"/>
      <c r="AH208" s="312"/>
      <c r="AI208" s="312"/>
      <c r="AO208" s="26"/>
      <c r="AP208" s="26"/>
      <c r="AR208" s="1"/>
      <c r="AS208" s="1"/>
    </row>
    <row r="209" spans="1:52" ht="7.5" customHeight="1">
      <c r="A209" s="312"/>
      <c r="B209" s="312"/>
      <c r="C209" s="312"/>
      <c r="D209" s="312"/>
      <c r="E209" s="312"/>
      <c r="F209" s="312"/>
      <c r="G209" s="312"/>
      <c r="H209" s="312"/>
      <c r="I209" s="312"/>
      <c r="J209" s="312"/>
      <c r="K209" s="312"/>
      <c r="L209" s="312"/>
      <c r="M209" s="312"/>
      <c r="N209" s="312"/>
      <c r="O209" s="312"/>
      <c r="P209" s="312"/>
      <c r="Q209" s="312"/>
      <c r="R209" s="312"/>
      <c r="U209" s="312"/>
      <c r="V209" s="312"/>
      <c r="W209" s="312"/>
      <c r="X209" s="312"/>
      <c r="Y209" s="312"/>
      <c r="Z209" s="312"/>
      <c r="AA209" s="312"/>
      <c r="AB209" s="312"/>
      <c r="AC209" s="312"/>
      <c r="AD209" s="312"/>
      <c r="AE209" s="312"/>
      <c r="AF209" s="312"/>
      <c r="AG209" s="312"/>
      <c r="AH209" s="312"/>
      <c r="AI209" s="312"/>
      <c r="AO209" s="26"/>
      <c r="AP209" s="26"/>
      <c r="AR209" s="1"/>
      <c r="AS209" s="1"/>
    </row>
    <row r="210" spans="1:52" s="312" customFormat="1" ht="7.5" customHeight="1">
      <c r="A210" s="487" t="s">
        <v>92</v>
      </c>
      <c r="B210" s="487"/>
      <c r="C210" s="487"/>
      <c r="D210" s="487"/>
      <c r="E210" s="487"/>
      <c r="F210" s="487"/>
      <c r="G210" s="487"/>
      <c r="H210" s="487"/>
      <c r="I210" s="493" t="s">
        <v>569</v>
      </c>
      <c r="J210" s="494"/>
      <c r="K210" s="494"/>
      <c r="L210" s="494"/>
      <c r="M210" s="494"/>
      <c r="N210" s="494"/>
      <c r="O210" s="494"/>
      <c r="P210" s="494"/>
      <c r="Q210" s="494"/>
      <c r="R210" s="494"/>
      <c r="S210" s="494"/>
      <c r="T210" s="494"/>
      <c r="U210" s="494"/>
      <c r="V210" s="494"/>
      <c r="W210" s="494"/>
      <c r="X210" s="494"/>
      <c r="Y210" s="494"/>
      <c r="Z210" s="494"/>
      <c r="AA210" s="494"/>
      <c r="AB210" s="494"/>
      <c r="AC210" s="494"/>
      <c r="AD210" s="1"/>
      <c r="AE210" s="1"/>
      <c r="AF210" s="1"/>
      <c r="AG210" s="1"/>
      <c r="AJ210" s="1"/>
      <c r="AK210" s="1"/>
      <c r="AL210" s="1"/>
      <c r="AM210" s="1"/>
      <c r="AO210" s="26"/>
      <c r="AP210" s="26"/>
    </row>
    <row r="211" spans="1:52" s="312" customFormat="1" ht="7.5" customHeight="1">
      <c r="A211" s="487"/>
      <c r="B211" s="487"/>
      <c r="C211" s="487"/>
      <c r="D211" s="487"/>
      <c r="E211" s="487"/>
      <c r="F211" s="487"/>
      <c r="G211" s="487"/>
      <c r="H211" s="487"/>
      <c r="I211" s="494"/>
      <c r="J211" s="494"/>
      <c r="K211" s="494"/>
      <c r="L211" s="494"/>
      <c r="M211" s="494"/>
      <c r="N211" s="494"/>
      <c r="O211" s="494"/>
      <c r="P211" s="494"/>
      <c r="Q211" s="494"/>
      <c r="R211" s="494"/>
      <c r="S211" s="494"/>
      <c r="T211" s="494"/>
      <c r="U211" s="494"/>
      <c r="V211" s="494"/>
      <c r="W211" s="494"/>
      <c r="X211" s="494"/>
      <c r="Y211" s="494"/>
      <c r="Z211" s="494"/>
      <c r="AA211" s="494"/>
      <c r="AB211" s="494"/>
      <c r="AC211" s="494"/>
      <c r="AD211" s="1"/>
      <c r="AE211" s="1"/>
      <c r="AF211" s="1"/>
      <c r="AG211" s="1"/>
      <c r="AH211" s="357"/>
      <c r="AI211" s="357"/>
      <c r="AJ211" s="1"/>
      <c r="AK211" s="1"/>
      <c r="AL211" s="1"/>
      <c r="AM211" s="1"/>
      <c r="AO211" s="26"/>
      <c r="AP211" s="26"/>
    </row>
    <row r="212" spans="1:52" s="312" customFormat="1" ht="7.5" customHeight="1">
      <c r="A212" s="487"/>
      <c r="B212" s="487"/>
      <c r="C212" s="487"/>
      <c r="D212" s="487"/>
      <c r="E212" s="487"/>
      <c r="F212" s="487"/>
      <c r="G212" s="487"/>
      <c r="H212" s="487"/>
      <c r="I212" s="494"/>
      <c r="J212" s="494"/>
      <c r="K212" s="494"/>
      <c r="L212" s="494"/>
      <c r="M212" s="494"/>
      <c r="N212" s="494"/>
      <c r="O212" s="494"/>
      <c r="P212" s="494"/>
      <c r="Q212" s="494"/>
      <c r="R212" s="494"/>
      <c r="S212" s="494"/>
      <c r="T212" s="494"/>
      <c r="U212" s="494"/>
      <c r="V212" s="494"/>
      <c r="W212" s="494"/>
      <c r="X212" s="494"/>
      <c r="Y212" s="494"/>
      <c r="Z212" s="494"/>
      <c r="AA212" s="494"/>
      <c r="AB212" s="494"/>
      <c r="AC212" s="494"/>
      <c r="AD212" s="1"/>
      <c r="AE212" s="1"/>
      <c r="AF212" s="1"/>
      <c r="AG212" s="1"/>
      <c r="AH212" s="357"/>
      <c r="AI212" s="357"/>
      <c r="AJ212" s="1"/>
      <c r="AK212" s="1"/>
      <c r="AL212" s="1"/>
      <c r="AM212" s="1"/>
      <c r="AO212" s="26"/>
      <c r="AP212" s="26"/>
    </row>
    <row r="213" spans="1:52" s="312" customFormat="1" ht="7.5" customHeight="1">
      <c r="A213" s="26"/>
      <c r="C213" s="1"/>
      <c r="D213" s="1"/>
      <c r="E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J213" s="1"/>
      <c r="AK213" s="1"/>
      <c r="AL213" s="1"/>
      <c r="AM213" s="1"/>
      <c r="AN213" s="308"/>
      <c r="AO213" s="26"/>
      <c r="AP213" s="26"/>
    </row>
    <row r="214" spans="1:52" s="312" customFormat="1" ht="7.5" customHeight="1">
      <c r="A214" s="26"/>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J214" s="1"/>
      <c r="AK214" s="1"/>
      <c r="AL214" s="1"/>
      <c r="AM214" s="1"/>
      <c r="AN214" s="1"/>
      <c r="AO214" s="26"/>
      <c r="AP214" s="26"/>
    </row>
    <row r="215" spans="1:52" s="312" customFormat="1" ht="7.5" customHeight="1">
      <c r="B215" s="68"/>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M215" s="1"/>
      <c r="AN215" s="1"/>
      <c r="AO215" s="1"/>
      <c r="AP215" s="1"/>
      <c r="AQ215" s="1"/>
      <c r="AR215" s="26"/>
      <c r="AS215" s="26"/>
    </row>
    <row r="216" spans="1:52" ht="7.5" customHeight="1">
      <c r="A216" s="312"/>
      <c r="B216" s="26"/>
      <c r="C216" s="68"/>
      <c r="D216" s="309"/>
      <c r="E216" s="342"/>
      <c r="F216" s="342"/>
      <c r="G216" s="342"/>
      <c r="H216" s="342"/>
      <c r="I216" s="342"/>
      <c r="J216" s="342"/>
      <c r="K216" s="308"/>
      <c r="L216" s="308"/>
      <c r="T216" s="41"/>
      <c r="U216" s="41"/>
      <c r="V216" s="41"/>
      <c r="W216" s="41"/>
      <c r="X216" s="41"/>
      <c r="Y216" s="41"/>
      <c r="Z216" s="41"/>
      <c r="AA216" s="41"/>
      <c r="AB216" s="41"/>
      <c r="AC216" s="41"/>
      <c r="AD216" s="41"/>
      <c r="AE216" s="41"/>
      <c r="AK216" s="21"/>
      <c r="AL216" s="21"/>
      <c r="AT216" s="312"/>
      <c r="AU216" s="312"/>
      <c r="AV216" s="312"/>
      <c r="AW216" s="312"/>
      <c r="AX216" s="312"/>
      <c r="AY216" s="312"/>
      <c r="AZ216" s="312"/>
    </row>
    <row r="217" spans="1:52" ht="7.5" customHeight="1">
      <c r="A217" s="312"/>
      <c r="B217" s="26"/>
      <c r="C217" s="495" t="s">
        <v>436</v>
      </c>
      <c r="D217" s="488"/>
      <c r="E217" s="496"/>
      <c r="F217" s="497"/>
      <c r="G217" s="498" t="s">
        <v>20</v>
      </c>
      <c r="H217" s="497"/>
      <c r="I217" s="497"/>
      <c r="J217" s="498" t="s">
        <v>50</v>
      </c>
      <c r="K217" s="497"/>
      <c r="L217" s="497"/>
      <c r="M217" s="498" t="s">
        <v>21</v>
      </c>
      <c r="T217" s="41"/>
      <c r="U217" s="41"/>
      <c r="V217" s="41"/>
      <c r="W217" s="41"/>
      <c r="X217" s="41"/>
      <c r="Y217" s="41"/>
      <c r="Z217" s="41"/>
      <c r="AA217" s="41"/>
      <c r="AB217" s="41"/>
      <c r="AC217" s="41"/>
      <c r="AD217" s="41"/>
      <c r="AE217" s="41"/>
      <c r="AK217" s="21"/>
      <c r="AL217" s="21"/>
      <c r="AT217" s="312"/>
      <c r="AU217" s="312"/>
      <c r="AV217" s="312"/>
      <c r="AW217" s="312"/>
      <c r="AX217" s="312"/>
      <c r="AY217" s="312"/>
      <c r="AZ217" s="312"/>
    </row>
    <row r="218" spans="1:52" ht="7.5" customHeight="1">
      <c r="A218" s="326"/>
      <c r="B218" s="26"/>
      <c r="C218" s="488"/>
      <c r="D218" s="488"/>
      <c r="E218" s="497"/>
      <c r="F218" s="497"/>
      <c r="G218" s="498"/>
      <c r="H218" s="497"/>
      <c r="I218" s="497"/>
      <c r="J218" s="498"/>
      <c r="K218" s="497"/>
      <c r="L218" s="497"/>
      <c r="M218" s="498"/>
      <c r="T218" s="41"/>
      <c r="U218" s="41"/>
      <c r="V218" s="41"/>
      <c r="W218" s="41"/>
      <c r="X218" s="41"/>
      <c r="Y218" s="41"/>
      <c r="Z218" s="41"/>
      <c r="AA218" s="41"/>
      <c r="AB218" s="41"/>
      <c r="AC218" s="41"/>
      <c r="AD218" s="41"/>
      <c r="AE218" s="41"/>
      <c r="AK218" s="21"/>
      <c r="AL218" s="21"/>
      <c r="AT218" s="312"/>
      <c r="AU218" s="312"/>
      <c r="AV218" s="312"/>
      <c r="AW218" s="312"/>
      <c r="AX218" s="312"/>
      <c r="AY218" s="312"/>
      <c r="AZ218" s="312"/>
    </row>
    <row r="219" spans="1:52" ht="7.5" customHeight="1">
      <c r="A219" s="326"/>
      <c r="B219" s="26"/>
      <c r="C219" s="488"/>
      <c r="D219" s="488"/>
      <c r="E219" s="497"/>
      <c r="F219" s="497"/>
      <c r="G219" s="498"/>
      <c r="H219" s="497"/>
      <c r="I219" s="497"/>
      <c r="J219" s="498"/>
      <c r="K219" s="497"/>
      <c r="L219" s="497"/>
      <c r="M219" s="498"/>
      <c r="AK219" s="21"/>
      <c r="AL219" s="21"/>
      <c r="AT219" s="312"/>
      <c r="AU219" s="312"/>
      <c r="AV219" s="312"/>
      <c r="AW219" s="312"/>
      <c r="AX219" s="312"/>
      <c r="AY219" s="312"/>
      <c r="AZ219" s="312"/>
    </row>
    <row r="220" spans="1:52" ht="7.5" customHeight="1">
      <c r="A220" s="326"/>
      <c r="B220" s="26"/>
      <c r="C220" s="322"/>
      <c r="D220" s="309"/>
      <c r="O220" s="483" t="s">
        <v>573</v>
      </c>
      <c r="P220" s="484"/>
      <c r="Q220" s="484"/>
      <c r="R220" s="484"/>
      <c r="S220" s="484"/>
      <c r="T220" s="484"/>
      <c r="U220" s="484"/>
      <c r="V220" s="484"/>
      <c r="W220" s="484"/>
      <c r="X220" s="484"/>
      <c r="Y220" s="484"/>
      <c r="Z220" s="484"/>
      <c r="AA220" s="484"/>
      <c r="AB220" s="484"/>
      <c r="AC220" s="484"/>
      <c r="AK220" s="319"/>
    </row>
    <row r="221" spans="1:52" ht="7.5" customHeight="1">
      <c r="A221" s="68"/>
      <c r="B221" s="312"/>
      <c r="C221" s="305"/>
      <c r="D221" s="309"/>
      <c r="O221" s="484"/>
      <c r="P221" s="484"/>
      <c r="Q221" s="484"/>
      <c r="R221" s="484"/>
      <c r="S221" s="484"/>
      <c r="T221" s="484"/>
      <c r="U221" s="484"/>
      <c r="V221" s="484"/>
      <c r="W221" s="484"/>
      <c r="X221" s="484"/>
      <c r="Y221" s="484"/>
      <c r="Z221" s="484"/>
      <c r="AA221" s="484"/>
      <c r="AB221" s="484"/>
      <c r="AC221" s="484"/>
      <c r="AK221" s="319"/>
    </row>
    <row r="222" spans="1:52" ht="7.5" customHeight="1">
      <c r="A222" s="68"/>
      <c r="B222" s="312"/>
      <c r="C222" s="305"/>
      <c r="D222" s="486" t="s">
        <v>94</v>
      </c>
      <c r="E222" s="486"/>
      <c r="F222" s="486"/>
      <c r="G222" s="486"/>
      <c r="H222" s="486"/>
      <c r="I222" s="484" t="s">
        <v>95</v>
      </c>
      <c r="J222" s="487"/>
      <c r="K222" s="487"/>
      <c r="L222" s="487"/>
      <c r="M222" s="487"/>
      <c r="N222" s="488"/>
      <c r="O222" s="484"/>
      <c r="P222" s="484"/>
      <c r="Q222" s="484"/>
      <c r="R222" s="484"/>
      <c r="S222" s="484"/>
      <c r="T222" s="484"/>
      <c r="U222" s="484"/>
      <c r="V222" s="484"/>
      <c r="W222" s="484"/>
      <c r="X222" s="484"/>
      <c r="Y222" s="484"/>
      <c r="Z222" s="484"/>
      <c r="AA222" s="484"/>
      <c r="AB222" s="484"/>
      <c r="AC222" s="484"/>
      <c r="AK222" s="312"/>
      <c r="AL222" s="312"/>
    </row>
    <row r="223" spans="1:52" ht="7.5" customHeight="1">
      <c r="A223" s="68"/>
      <c r="B223" s="331"/>
      <c r="C223" s="305"/>
      <c r="D223" s="486"/>
      <c r="E223" s="486"/>
      <c r="F223" s="486"/>
      <c r="G223" s="486"/>
      <c r="H223" s="486"/>
      <c r="I223" s="487"/>
      <c r="J223" s="487"/>
      <c r="K223" s="487"/>
      <c r="L223" s="487"/>
      <c r="M223" s="487"/>
      <c r="N223" s="488"/>
      <c r="O223" s="484"/>
      <c r="P223" s="484"/>
      <c r="Q223" s="484"/>
      <c r="R223" s="484"/>
      <c r="S223" s="484"/>
      <c r="T223" s="484"/>
      <c r="U223" s="484"/>
      <c r="V223" s="484"/>
      <c r="W223" s="484"/>
      <c r="X223" s="484"/>
      <c r="Y223" s="484"/>
      <c r="Z223" s="484"/>
      <c r="AA223" s="484"/>
      <c r="AB223" s="484"/>
      <c r="AC223" s="484"/>
      <c r="AD223" s="489" t="s">
        <v>324</v>
      </c>
      <c r="AE223" s="489"/>
      <c r="AF223" s="489"/>
      <c r="AK223" s="312"/>
      <c r="AL223" s="312"/>
    </row>
    <row r="224" spans="1:52" ht="7.5" customHeight="1">
      <c r="B224" s="331"/>
      <c r="C224" s="26"/>
      <c r="D224" s="486"/>
      <c r="E224" s="486"/>
      <c r="F224" s="486"/>
      <c r="G224" s="486"/>
      <c r="H224" s="486"/>
      <c r="I224" s="487"/>
      <c r="J224" s="487"/>
      <c r="K224" s="487"/>
      <c r="L224" s="487"/>
      <c r="M224" s="487"/>
      <c r="N224" s="488"/>
      <c r="O224" s="485"/>
      <c r="P224" s="485"/>
      <c r="Q224" s="485"/>
      <c r="R224" s="485"/>
      <c r="S224" s="485"/>
      <c r="T224" s="485"/>
      <c r="U224" s="485"/>
      <c r="V224" s="485"/>
      <c r="W224" s="485"/>
      <c r="X224" s="485"/>
      <c r="Y224" s="485"/>
      <c r="Z224" s="485"/>
      <c r="AA224" s="485"/>
      <c r="AB224" s="485"/>
      <c r="AC224" s="485"/>
      <c r="AD224" s="489"/>
      <c r="AE224" s="489"/>
      <c r="AF224" s="489"/>
      <c r="AK224" s="312"/>
      <c r="AL224" s="312"/>
    </row>
    <row r="225" spans="2:40" ht="7.5" customHeight="1">
      <c r="B225" s="305"/>
      <c r="C225" s="26"/>
      <c r="D225" s="309"/>
      <c r="K225" s="313"/>
      <c r="O225" s="358"/>
      <c r="P225" s="358"/>
      <c r="Q225" s="358"/>
      <c r="R225" s="358"/>
      <c r="S225" s="358"/>
      <c r="T225" s="358"/>
      <c r="U225" s="358"/>
      <c r="V225" s="358"/>
      <c r="W225" s="358"/>
      <c r="X225" s="358"/>
      <c r="Y225" s="358"/>
      <c r="Z225" s="358"/>
      <c r="AA225" s="358"/>
      <c r="AB225" s="358"/>
      <c r="AC225" s="358"/>
      <c r="AD225" s="489"/>
      <c r="AE225" s="489"/>
      <c r="AF225" s="489"/>
      <c r="AJ225" s="326"/>
    </row>
    <row r="226" spans="2:40" ht="7.5" customHeight="1">
      <c r="B226" s="316"/>
      <c r="C226" s="26"/>
      <c r="D226" s="309"/>
      <c r="K226" s="315"/>
      <c r="O226" s="358"/>
      <c r="P226" s="358"/>
      <c r="Q226" s="358"/>
      <c r="R226" s="358"/>
      <c r="S226" s="358"/>
      <c r="T226" s="358"/>
      <c r="U226" s="358"/>
      <c r="V226" s="358"/>
      <c r="W226" s="358"/>
      <c r="X226" s="358"/>
      <c r="Y226" s="358"/>
      <c r="Z226" s="358"/>
      <c r="AA226" s="358"/>
      <c r="AB226" s="358"/>
      <c r="AC226" s="358"/>
      <c r="AJ226" s="326"/>
    </row>
    <row r="227" spans="2:40" ht="7.5" customHeight="1">
      <c r="K227" s="316"/>
      <c r="O227" s="358"/>
      <c r="P227" s="358"/>
      <c r="Q227" s="358"/>
      <c r="R227" s="358"/>
      <c r="S227" s="358"/>
      <c r="T227" s="358"/>
      <c r="U227" s="358"/>
      <c r="V227" s="358"/>
      <c r="W227" s="358"/>
      <c r="X227" s="358"/>
      <c r="Y227" s="358"/>
      <c r="Z227" s="358"/>
      <c r="AA227" s="358"/>
      <c r="AB227" s="358"/>
      <c r="AC227" s="358"/>
      <c r="AJ227" s="326"/>
    </row>
    <row r="228" spans="2:40" ht="7.5" customHeight="1">
      <c r="G228" s="339"/>
      <c r="H228" s="316"/>
      <c r="I228" s="484" t="s">
        <v>99</v>
      </c>
      <c r="J228" s="487"/>
      <c r="K228" s="487"/>
      <c r="L228" s="487"/>
      <c r="M228" s="487"/>
      <c r="N228" s="488"/>
      <c r="O228" s="490"/>
      <c r="P228" s="491"/>
      <c r="Q228" s="491"/>
      <c r="R228" s="491"/>
      <c r="S228" s="491"/>
      <c r="T228" s="491"/>
      <c r="U228" s="491"/>
      <c r="V228" s="491"/>
      <c r="W228" s="491"/>
      <c r="X228" s="491"/>
      <c r="Y228" s="491"/>
      <c r="Z228" s="491"/>
      <c r="AA228" s="491"/>
      <c r="AB228" s="491"/>
      <c r="AC228" s="491"/>
      <c r="AJ228" s="326"/>
    </row>
    <row r="229" spans="2:40" ht="7.5" customHeight="1">
      <c r="G229" s="339"/>
      <c r="H229" s="316"/>
      <c r="I229" s="487"/>
      <c r="J229" s="487"/>
      <c r="K229" s="487"/>
      <c r="L229" s="487"/>
      <c r="M229" s="487"/>
      <c r="N229" s="488"/>
      <c r="O229" s="491"/>
      <c r="P229" s="491"/>
      <c r="Q229" s="491"/>
      <c r="R229" s="491"/>
      <c r="S229" s="491"/>
      <c r="T229" s="491"/>
      <c r="U229" s="491"/>
      <c r="V229" s="491"/>
      <c r="W229" s="491"/>
      <c r="X229" s="491"/>
      <c r="Y229" s="491"/>
      <c r="Z229" s="491"/>
      <c r="AA229" s="491"/>
      <c r="AB229" s="491"/>
      <c r="AC229" s="491"/>
      <c r="AD229" s="489" t="s">
        <v>325</v>
      </c>
      <c r="AE229" s="489"/>
      <c r="AF229" s="489"/>
      <c r="AJ229" s="326"/>
    </row>
    <row r="230" spans="2:40" ht="7.5" customHeight="1">
      <c r="G230" s="339"/>
      <c r="H230" s="339"/>
      <c r="I230" s="487"/>
      <c r="J230" s="487"/>
      <c r="K230" s="487"/>
      <c r="L230" s="487"/>
      <c r="M230" s="487"/>
      <c r="N230" s="488"/>
      <c r="O230" s="492"/>
      <c r="P230" s="492"/>
      <c r="Q230" s="492"/>
      <c r="R230" s="492"/>
      <c r="S230" s="492"/>
      <c r="T230" s="492"/>
      <c r="U230" s="492"/>
      <c r="V230" s="492"/>
      <c r="W230" s="492"/>
      <c r="X230" s="492"/>
      <c r="Y230" s="492"/>
      <c r="Z230" s="492"/>
      <c r="AA230" s="492"/>
      <c r="AB230" s="492"/>
      <c r="AC230" s="492"/>
      <c r="AD230" s="489"/>
      <c r="AE230" s="489"/>
      <c r="AF230" s="489"/>
      <c r="AJ230" s="326"/>
    </row>
    <row r="231" spans="2:40" ht="7.5" customHeight="1">
      <c r="G231" s="339"/>
      <c r="H231" s="339"/>
      <c r="I231" s="339"/>
      <c r="J231" s="339"/>
      <c r="K231" s="339"/>
      <c r="S231" s="307"/>
      <c r="T231" s="307"/>
      <c r="AD231" s="489"/>
      <c r="AE231" s="489"/>
      <c r="AF231" s="489"/>
      <c r="AJ231" s="326"/>
    </row>
    <row r="236" spans="2:40" ht="7.5" customHeight="1">
      <c r="U236" s="477" t="s">
        <v>100</v>
      </c>
      <c r="V236" s="345"/>
      <c r="W236" s="346"/>
      <c r="X236" s="346"/>
      <c r="Y236" s="347"/>
      <c r="Z236" s="480" t="s">
        <v>101</v>
      </c>
      <c r="AA236" s="345"/>
      <c r="AB236" s="346"/>
      <c r="AC236" s="346"/>
      <c r="AD236" s="347"/>
      <c r="AE236" s="477" t="s">
        <v>102</v>
      </c>
      <c r="AF236" s="345"/>
      <c r="AG236" s="346"/>
      <c r="AH236" s="346"/>
      <c r="AI236" s="347"/>
      <c r="AJ236" s="477" t="s">
        <v>103</v>
      </c>
      <c r="AK236" s="345"/>
      <c r="AL236" s="346"/>
      <c r="AM236" s="346"/>
      <c r="AN236" s="347"/>
    </row>
    <row r="237" spans="2:40" ht="7.5" customHeight="1">
      <c r="U237" s="478"/>
      <c r="V237" s="348"/>
      <c r="W237" s="312"/>
      <c r="X237" s="312"/>
      <c r="Y237" s="349"/>
      <c r="Z237" s="481"/>
      <c r="AA237" s="348"/>
      <c r="AB237" s="312"/>
      <c r="AC237" s="312"/>
      <c r="AD237" s="349"/>
      <c r="AE237" s="478"/>
      <c r="AF237" s="348"/>
      <c r="AG237" s="312"/>
      <c r="AH237" s="312"/>
      <c r="AI237" s="349"/>
      <c r="AJ237" s="478"/>
      <c r="AK237" s="348"/>
      <c r="AL237" s="312"/>
      <c r="AM237" s="312"/>
      <c r="AN237" s="349"/>
    </row>
    <row r="238" spans="2:40" ht="7.5" customHeight="1">
      <c r="U238" s="478"/>
      <c r="V238" s="348"/>
      <c r="W238" s="312"/>
      <c r="X238" s="312"/>
      <c r="Y238" s="349"/>
      <c r="Z238" s="481"/>
      <c r="AA238" s="348"/>
      <c r="AB238" s="312"/>
      <c r="AC238" s="312"/>
      <c r="AD238" s="349"/>
      <c r="AE238" s="478"/>
      <c r="AF238" s="348"/>
      <c r="AG238" s="312"/>
      <c r="AH238" s="312"/>
      <c r="AI238" s="349"/>
      <c r="AJ238" s="478"/>
      <c r="AK238" s="348"/>
      <c r="AL238" s="312"/>
      <c r="AM238" s="312"/>
      <c r="AN238" s="349"/>
    </row>
    <row r="239" spans="2:40" ht="7.5" customHeight="1">
      <c r="U239" s="478"/>
      <c r="V239" s="348"/>
      <c r="W239" s="312"/>
      <c r="X239" s="312"/>
      <c r="Y239" s="349"/>
      <c r="Z239" s="481"/>
      <c r="AA239" s="348"/>
      <c r="AB239" s="312"/>
      <c r="AC239" s="312"/>
      <c r="AD239" s="349"/>
      <c r="AE239" s="478"/>
      <c r="AF239" s="348"/>
      <c r="AG239" s="312"/>
      <c r="AH239" s="312"/>
      <c r="AI239" s="349"/>
      <c r="AJ239" s="478"/>
      <c r="AK239" s="348"/>
      <c r="AL239" s="312"/>
      <c r="AM239" s="312"/>
      <c r="AN239" s="349"/>
    </row>
    <row r="240" spans="2:40" ht="7.5" customHeight="1">
      <c r="U240" s="478"/>
      <c r="V240" s="348"/>
      <c r="W240" s="312"/>
      <c r="X240" s="312"/>
      <c r="Y240" s="349"/>
      <c r="Z240" s="481"/>
      <c r="AA240" s="348"/>
      <c r="AB240" s="312"/>
      <c r="AC240" s="312"/>
      <c r="AD240" s="349"/>
      <c r="AE240" s="478"/>
      <c r="AF240" s="348"/>
      <c r="AG240" s="312"/>
      <c r="AH240" s="312"/>
      <c r="AI240" s="349"/>
      <c r="AJ240" s="478"/>
      <c r="AK240" s="348"/>
      <c r="AL240" s="312"/>
      <c r="AM240" s="312"/>
      <c r="AN240" s="349"/>
    </row>
    <row r="241" spans="21:40" ht="7.5" customHeight="1">
      <c r="U241" s="478"/>
      <c r="V241" s="348"/>
      <c r="W241" s="312"/>
      <c r="X241" s="312"/>
      <c r="Y241" s="349"/>
      <c r="Z241" s="481"/>
      <c r="AA241" s="348"/>
      <c r="AB241" s="312"/>
      <c r="AC241" s="312"/>
      <c r="AD241" s="349"/>
      <c r="AE241" s="478"/>
      <c r="AF241" s="348"/>
      <c r="AG241" s="312"/>
      <c r="AH241" s="312"/>
      <c r="AI241" s="349"/>
      <c r="AJ241" s="478"/>
      <c r="AK241" s="348"/>
      <c r="AL241" s="312"/>
      <c r="AM241" s="312"/>
      <c r="AN241" s="36"/>
    </row>
    <row r="242" spans="21:40" ht="7.5" customHeight="1">
      <c r="U242" s="478"/>
      <c r="V242" s="348"/>
      <c r="W242" s="312"/>
      <c r="X242" s="312"/>
      <c r="Y242" s="349"/>
      <c r="Z242" s="481"/>
      <c r="AA242" s="348"/>
      <c r="AB242" s="312"/>
      <c r="AC242" s="312"/>
      <c r="AD242" s="349"/>
      <c r="AE242" s="478"/>
      <c r="AF242" s="348"/>
      <c r="AG242" s="312"/>
      <c r="AH242" s="312"/>
      <c r="AI242" s="349"/>
      <c r="AJ242" s="478"/>
      <c r="AK242" s="348"/>
      <c r="AL242" s="312"/>
      <c r="AM242" s="312"/>
      <c r="AN242" s="349"/>
    </row>
    <row r="243" spans="21:40" ht="7.5" customHeight="1">
      <c r="U243" s="479"/>
      <c r="V243" s="350"/>
      <c r="W243" s="351"/>
      <c r="X243" s="351"/>
      <c r="Y243" s="352"/>
      <c r="Z243" s="482"/>
      <c r="AA243" s="350"/>
      <c r="AB243" s="351"/>
      <c r="AC243" s="351"/>
      <c r="AD243" s="352"/>
      <c r="AE243" s="479"/>
      <c r="AF243" s="350"/>
      <c r="AG243" s="351"/>
      <c r="AH243" s="351"/>
      <c r="AI243" s="352"/>
      <c r="AJ243" s="479"/>
      <c r="AK243" s="350"/>
      <c r="AL243" s="351"/>
      <c r="AM243" s="351"/>
      <c r="AN243" s="352"/>
    </row>
  </sheetData>
  <mergeCells count="307">
    <mergeCell ref="S11:V12"/>
    <mergeCell ref="W11:AB12"/>
    <mergeCell ref="A3:AN7"/>
    <mergeCell ref="C11:F13"/>
    <mergeCell ref="AD11:AG13"/>
    <mergeCell ref="AH11:AI13"/>
    <mergeCell ref="AJ11:AK13"/>
    <mergeCell ref="G12:Q13"/>
    <mergeCell ref="P151:AI153"/>
    <mergeCell ref="C14:F16"/>
    <mergeCell ref="G14:P18"/>
    <mergeCell ref="Q15:R16"/>
    <mergeCell ref="U15:X16"/>
    <mergeCell ref="Q17:Q18"/>
    <mergeCell ref="R17:S18"/>
    <mergeCell ref="T17:T18"/>
    <mergeCell ref="U18:U19"/>
    <mergeCell ref="V18:W19"/>
    <mergeCell ref="X18:X19"/>
    <mergeCell ref="AF49:AH50"/>
    <mergeCell ref="A52:G54"/>
    <mergeCell ref="I52:N54"/>
    <mergeCell ref="O52:P54"/>
    <mergeCell ref="Q52:Q54"/>
    <mergeCell ref="AS18:AS20"/>
    <mergeCell ref="C20:E21"/>
    <mergeCell ref="F20:F21"/>
    <mergeCell ref="G20:I21"/>
    <mergeCell ref="J20:J21"/>
    <mergeCell ref="K20:M21"/>
    <mergeCell ref="Y17:Z19"/>
    <mergeCell ref="AA17:AA19"/>
    <mergeCell ref="AB17:AC19"/>
    <mergeCell ref="AD17:AD19"/>
    <mergeCell ref="AE17:AF19"/>
    <mergeCell ref="AG17:AG19"/>
    <mergeCell ref="AS29:BA30"/>
    <mergeCell ref="AS31:BA32"/>
    <mergeCell ref="A33:AJ37"/>
    <mergeCell ref="AS33:BA34"/>
    <mergeCell ref="AS35:BA36"/>
    <mergeCell ref="AS37:BA38"/>
    <mergeCell ref="C22:AG24"/>
    <mergeCell ref="AS23:BA24"/>
    <mergeCell ref="AS25:BA26"/>
    <mergeCell ref="W26:AG28"/>
    <mergeCell ref="V27:V28"/>
    <mergeCell ref="AS27:BA28"/>
    <mergeCell ref="AS39:BA40"/>
    <mergeCell ref="Y41:AK44"/>
    <mergeCell ref="AS41:BA42"/>
    <mergeCell ref="N42:W45"/>
    <mergeCell ref="A46:G48"/>
    <mergeCell ref="I46:J48"/>
    <mergeCell ref="K46:L48"/>
    <mergeCell ref="M46:M48"/>
    <mergeCell ref="N46:O48"/>
    <mergeCell ref="P46:P48"/>
    <mergeCell ref="AU52:AV54"/>
    <mergeCell ref="AB46:AB48"/>
    <mergeCell ref="AC46:AD48"/>
    <mergeCell ref="AE46:AE48"/>
    <mergeCell ref="A49:G51"/>
    <mergeCell ref="I49:V51"/>
    <mergeCell ref="W49:AD51"/>
    <mergeCell ref="AE49:AE51"/>
    <mergeCell ref="Q46:R48"/>
    <mergeCell ref="S46:S48"/>
    <mergeCell ref="U46:V48"/>
    <mergeCell ref="W46:X48"/>
    <mergeCell ref="Y46:Y48"/>
    <mergeCell ref="Z46:AA48"/>
    <mergeCell ref="AJ55:AJ57"/>
    <mergeCell ref="AK55:AL57"/>
    <mergeCell ref="AM55:AM57"/>
    <mergeCell ref="AN55:AN57"/>
    <mergeCell ref="A60:G62"/>
    <mergeCell ref="I60:J62"/>
    <mergeCell ref="K60:L62"/>
    <mergeCell ref="M60:M62"/>
    <mergeCell ref="N60:O62"/>
    <mergeCell ref="P60:P62"/>
    <mergeCell ref="Y55:Z57"/>
    <mergeCell ref="AA55:AA57"/>
    <mergeCell ref="AC55:AD57"/>
    <mergeCell ref="AE55:AF57"/>
    <mergeCell ref="AG55:AG57"/>
    <mergeCell ref="AH55:AI57"/>
    <mergeCell ref="I55:P57"/>
    <mergeCell ref="Q55:R57"/>
    <mergeCell ref="S55:T57"/>
    <mergeCell ref="U55:U57"/>
    <mergeCell ref="V55:W57"/>
    <mergeCell ref="X55:X57"/>
    <mergeCell ref="G71:AM73"/>
    <mergeCell ref="A75:E77"/>
    <mergeCell ref="G75:H77"/>
    <mergeCell ref="I75:P77"/>
    <mergeCell ref="Q75:R77"/>
    <mergeCell ref="S75:Z77"/>
    <mergeCell ref="AC75:AC77"/>
    <mergeCell ref="AB60:AB62"/>
    <mergeCell ref="AC60:AD62"/>
    <mergeCell ref="AE60:AE62"/>
    <mergeCell ref="A64:G66"/>
    <mergeCell ref="I64:S66"/>
    <mergeCell ref="A68:G70"/>
    <mergeCell ref="I68:S70"/>
    <mergeCell ref="U68:AA70"/>
    <mergeCell ref="AB68:AG70"/>
    <mergeCell ref="Q60:R62"/>
    <mergeCell ref="S60:S62"/>
    <mergeCell ref="U60:V62"/>
    <mergeCell ref="W60:X62"/>
    <mergeCell ref="Y60:Y62"/>
    <mergeCell ref="Z60:AA62"/>
    <mergeCell ref="AD81:AF83"/>
    <mergeCell ref="AG81:AI83"/>
    <mergeCell ref="A85:F87"/>
    <mergeCell ref="G85:H87"/>
    <mergeCell ref="I85:P87"/>
    <mergeCell ref="Q85:R87"/>
    <mergeCell ref="S85:Z87"/>
    <mergeCell ref="G78:H80"/>
    <mergeCell ref="I78:I80"/>
    <mergeCell ref="J78:R80"/>
    <mergeCell ref="S78:AB80"/>
    <mergeCell ref="AC78:AC80"/>
    <mergeCell ref="G81:H83"/>
    <mergeCell ref="I81:O83"/>
    <mergeCell ref="P81:R83"/>
    <mergeCell ref="S81:U83"/>
    <mergeCell ref="V81:AC83"/>
    <mergeCell ref="G88:H90"/>
    <mergeCell ref="I88:I90"/>
    <mergeCell ref="J88:AB90"/>
    <mergeCell ref="AC88:AC90"/>
    <mergeCell ref="A92:D94"/>
    <mergeCell ref="G92:H94"/>
    <mergeCell ref="I92:K94"/>
    <mergeCell ref="L92:N94"/>
    <mergeCell ref="O92:Q94"/>
    <mergeCell ref="R92:S94"/>
    <mergeCell ref="G98:AG100"/>
    <mergeCell ref="A102:F104"/>
    <mergeCell ref="G102:H104"/>
    <mergeCell ref="I102:AN104"/>
    <mergeCell ref="G105:H107"/>
    <mergeCell ref="I105:M107"/>
    <mergeCell ref="O105:V107"/>
    <mergeCell ref="Z105:AD107"/>
    <mergeCell ref="T92:Y94"/>
    <mergeCell ref="Z92:AC94"/>
    <mergeCell ref="AD92:AI94"/>
    <mergeCell ref="AJ92:AJ94"/>
    <mergeCell ref="G95:H97"/>
    <mergeCell ref="I95:I97"/>
    <mergeCell ref="J95:AB97"/>
    <mergeCell ref="AC95:AC97"/>
    <mergeCell ref="AG95:AG97"/>
    <mergeCell ref="O108:U110"/>
    <mergeCell ref="Z108:AD110"/>
    <mergeCell ref="O111:V113"/>
    <mergeCell ref="Z111:AF113"/>
    <mergeCell ref="G114:H116"/>
    <mergeCell ref="I114:M116"/>
    <mergeCell ref="N114:N116"/>
    <mergeCell ref="O114:Y116"/>
    <mergeCell ref="Z114:AD116"/>
    <mergeCell ref="D122:H124"/>
    <mergeCell ref="I122:N124"/>
    <mergeCell ref="O122:R124"/>
    <mergeCell ref="S122:S124"/>
    <mergeCell ref="X122:X124"/>
    <mergeCell ref="I125:M127"/>
    <mergeCell ref="N125:R127"/>
    <mergeCell ref="S125:T127"/>
    <mergeCell ref="U125:V139"/>
    <mergeCell ref="W125:AA127"/>
    <mergeCell ref="AB125:AC127"/>
    <mergeCell ref="AD125:AH127"/>
    <mergeCell ref="AI125:AJ127"/>
    <mergeCell ref="I128:M130"/>
    <mergeCell ref="N128:R130"/>
    <mergeCell ref="S128:T130"/>
    <mergeCell ref="W128:AA130"/>
    <mergeCell ref="AB128:AC130"/>
    <mergeCell ref="AD128:AH130"/>
    <mergeCell ref="AI128:AJ130"/>
    <mergeCell ref="AD137:AH139"/>
    <mergeCell ref="AI137:AJ139"/>
    <mergeCell ref="B142:G144"/>
    <mergeCell ref="H142:M144"/>
    <mergeCell ref="O142:O144"/>
    <mergeCell ref="P142:AI144"/>
    <mergeCell ref="AI131:AJ133"/>
    <mergeCell ref="AK132:AK134"/>
    <mergeCell ref="I134:M139"/>
    <mergeCell ref="N134:T136"/>
    <mergeCell ref="W134:AA136"/>
    <mergeCell ref="AB134:AC136"/>
    <mergeCell ref="AD134:AH136"/>
    <mergeCell ref="AI134:AJ136"/>
    <mergeCell ref="N137:T139"/>
    <mergeCell ref="W137:AC139"/>
    <mergeCell ref="I131:M133"/>
    <mergeCell ref="N131:R133"/>
    <mergeCell ref="S131:T133"/>
    <mergeCell ref="W131:AA133"/>
    <mergeCell ref="AB131:AC133"/>
    <mergeCell ref="AD131:AH133"/>
    <mergeCell ref="B154:G156"/>
    <mergeCell ref="I154:I156"/>
    <mergeCell ref="J154:K156"/>
    <mergeCell ref="L154:L156"/>
    <mergeCell ref="M154:N156"/>
    <mergeCell ref="O154:O156"/>
    <mergeCell ref="R154:R156"/>
    <mergeCell ref="P145:AG147"/>
    <mergeCell ref="H148:N150"/>
    <mergeCell ref="O148:O150"/>
    <mergeCell ref="P148:R150"/>
    <mergeCell ref="S148:S150"/>
    <mergeCell ref="H151:N153"/>
    <mergeCell ref="O151:O153"/>
    <mergeCell ref="T154:V156"/>
    <mergeCell ref="W154:W156"/>
    <mergeCell ref="X154:Y156"/>
    <mergeCell ref="Z154:Z156"/>
    <mergeCell ref="B157:G159"/>
    <mergeCell ref="I157:I159"/>
    <mergeCell ref="J157:S159"/>
    <mergeCell ref="A168:H170"/>
    <mergeCell ref="C171:F173"/>
    <mergeCell ref="G171:G173"/>
    <mergeCell ref="H171:I173"/>
    <mergeCell ref="J171:J173"/>
    <mergeCell ref="K171:P173"/>
    <mergeCell ref="B160:G162"/>
    <mergeCell ref="I160:I162"/>
    <mergeCell ref="J160:AL162"/>
    <mergeCell ref="B163:H165"/>
    <mergeCell ref="I163:I165"/>
    <mergeCell ref="J163:AG165"/>
    <mergeCell ref="AC171:AC173"/>
    <mergeCell ref="AD171:AH173"/>
    <mergeCell ref="AI171:AI173"/>
    <mergeCell ref="AJ171:AK173"/>
    <mergeCell ref="AL171:AL173"/>
    <mergeCell ref="A176:I178"/>
    <mergeCell ref="Q171:Q173"/>
    <mergeCell ref="R171:S173"/>
    <mergeCell ref="T171:T173"/>
    <mergeCell ref="U171:Y173"/>
    <mergeCell ref="Z171:Z173"/>
    <mergeCell ref="AA171:AB173"/>
    <mergeCell ref="AD179:AM181"/>
    <mergeCell ref="B182:Q184"/>
    <mergeCell ref="R182:AA184"/>
    <mergeCell ref="B179:F181"/>
    <mergeCell ref="G179:I181"/>
    <mergeCell ref="J179:K181"/>
    <mergeCell ref="L179:M181"/>
    <mergeCell ref="N179:O181"/>
    <mergeCell ref="P179:W181"/>
    <mergeCell ref="B185:F187"/>
    <mergeCell ref="G185:G187"/>
    <mergeCell ref="H185:I187"/>
    <mergeCell ref="J185:J187"/>
    <mergeCell ref="B188:K190"/>
    <mergeCell ref="L188:L190"/>
    <mergeCell ref="X179:Y181"/>
    <mergeCell ref="Z179:AA181"/>
    <mergeCell ref="AB179:AC181"/>
    <mergeCell ref="S198:AC198"/>
    <mergeCell ref="B199:AN201"/>
    <mergeCell ref="C202:AN204"/>
    <mergeCell ref="C205:M207"/>
    <mergeCell ref="N205:Y207"/>
    <mergeCell ref="Z205:Z207"/>
    <mergeCell ref="M188:AI190"/>
    <mergeCell ref="A192:N194"/>
    <mergeCell ref="B195:J197"/>
    <mergeCell ref="K195:K197"/>
    <mergeCell ref="L195:L197"/>
    <mergeCell ref="M195:X197"/>
    <mergeCell ref="Y195:Y197"/>
    <mergeCell ref="A210:H212"/>
    <mergeCell ref="I210:AC212"/>
    <mergeCell ref="C217:D219"/>
    <mergeCell ref="E217:F219"/>
    <mergeCell ref="G217:G219"/>
    <mergeCell ref="H217:I219"/>
    <mergeCell ref="J217:J219"/>
    <mergeCell ref="K217:L219"/>
    <mergeCell ref="M217:M219"/>
    <mergeCell ref="U236:U243"/>
    <mergeCell ref="Z236:Z243"/>
    <mergeCell ref="AE236:AE243"/>
    <mergeCell ref="AJ236:AJ243"/>
    <mergeCell ref="O220:AC224"/>
    <mergeCell ref="D222:H224"/>
    <mergeCell ref="I222:N224"/>
    <mergeCell ref="AD223:AF225"/>
    <mergeCell ref="I228:N230"/>
    <mergeCell ref="O228:AC230"/>
    <mergeCell ref="AD229:AF231"/>
  </mergeCells>
  <phoneticPr fontId="2"/>
  <conditionalFormatting sqref="S55:T57">
    <cfRule type="expression" dxfId="125" priority="46">
      <formula>AND($O$52="有",ISBLANK(S55))</formula>
    </cfRule>
  </conditionalFormatting>
  <conditionalFormatting sqref="V55:W57">
    <cfRule type="expression" dxfId="124" priority="45">
      <formula>AND($O$52="有",ISBLANK(V55))</formula>
    </cfRule>
  </conditionalFormatting>
  <conditionalFormatting sqref="Y55:Z57">
    <cfRule type="expression" dxfId="123" priority="44">
      <formula>AND($O$52="有",ISBLANK(Y55))</formula>
    </cfRule>
  </conditionalFormatting>
  <conditionalFormatting sqref="AE55:AF57">
    <cfRule type="expression" dxfId="122" priority="43">
      <formula>AND($O$52="有",ISBLANK(AE55))</formula>
    </cfRule>
  </conditionalFormatting>
  <conditionalFormatting sqref="AH55:AI57">
    <cfRule type="expression" dxfId="121" priority="42">
      <formula>AND($O$52="有",ISBLANK(AH55))</formula>
    </cfRule>
  </conditionalFormatting>
  <conditionalFormatting sqref="AK55:AL57">
    <cfRule type="expression" dxfId="120" priority="41">
      <formula>AND($O$52="有",ISBLANK(AK55))</formula>
    </cfRule>
  </conditionalFormatting>
  <conditionalFormatting sqref="K60:L62">
    <cfRule type="expression" dxfId="119" priority="40">
      <formula>AND($O$52="無",ISBLANK(K60))</formula>
    </cfRule>
  </conditionalFormatting>
  <conditionalFormatting sqref="N60:O62">
    <cfRule type="expression" dxfId="118" priority="39">
      <formula>AND($O$52="無",ISBLANK(N60))</formula>
    </cfRule>
  </conditionalFormatting>
  <conditionalFormatting sqref="Q60:R62">
    <cfRule type="expression" dxfId="117" priority="38">
      <formula>AND($O$52="無",ISBLANK(Q60))</formula>
    </cfRule>
  </conditionalFormatting>
  <conditionalFormatting sqref="W60:X62">
    <cfRule type="expression" dxfId="116" priority="37">
      <formula>AND($O$52="無",ISBLANK(W60))</formula>
    </cfRule>
  </conditionalFormatting>
  <conditionalFormatting sqref="I64:S66">
    <cfRule type="expression" dxfId="115" priority="36">
      <formula>AND(ISTEXT($W$49),ISBLANK(I64))</formula>
    </cfRule>
  </conditionalFormatting>
  <conditionalFormatting sqref="I68:S70">
    <cfRule type="expression" dxfId="114" priority="35">
      <formula>AND(ISTEXT($W$49),ISBLANK(I68))</formula>
    </cfRule>
  </conditionalFormatting>
  <conditionalFormatting sqref="P81:R83">
    <cfRule type="expression" dxfId="113" priority="34">
      <formula>AND(NOT(ISBLANK($W$49)),P81&lt;&gt;40)</formula>
    </cfRule>
  </conditionalFormatting>
  <conditionalFormatting sqref="J78:R80">
    <cfRule type="expression" dxfId="112" priority="33">
      <formula>AND(NOT(ISBLANK($W$49)),ISBLANK($I$75),ISBLANK($M$75),ISBLANK($S$75),ISBLANK($W$75),ISBLANK($J$78),ISBLANK($S$78))</formula>
    </cfRule>
  </conditionalFormatting>
  <conditionalFormatting sqref="AH11:AI13">
    <cfRule type="expression" dxfId="111" priority="32">
      <formula>AND($W$49="再雇用者(定年から)",$AH$11=0)</formula>
    </cfRule>
  </conditionalFormatting>
  <conditionalFormatting sqref="K46:L48">
    <cfRule type="expression" dxfId="110" priority="31">
      <formula>AND($W$49="社員",ISBLANK(K46))</formula>
    </cfRule>
  </conditionalFormatting>
  <conditionalFormatting sqref="N46:O48">
    <cfRule type="expression" dxfId="109" priority="30">
      <formula>AND($W$49="社員",ISBLANK(N46))</formula>
    </cfRule>
  </conditionalFormatting>
  <conditionalFormatting sqref="Q46:R48">
    <cfRule type="expression" dxfId="108" priority="29">
      <formula>AND($W$49="社員",ISBLANK(Q46))</formula>
    </cfRule>
  </conditionalFormatting>
  <conditionalFormatting sqref="M154:N156">
    <cfRule type="expression" dxfId="107" priority="28">
      <formula>AND(NOT(ISBLANK($W$49)),ISBLANK($M$154))</formula>
    </cfRule>
  </conditionalFormatting>
  <conditionalFormatting sqref="X154:Y156">
    <cfRule type="expression" dxfId="106" priority="27">
      <formula>AND(NOT(ISBLANK($W$49)),ISBLANK($X$154))</formula>
    </cfRule>
  </conditionalFormatting>
  <conditionalFormatting sqref="H171:I173">
    <cfRule type="expression" dxfId="105" priority="26">
      <formula>AND(NOT(ISBLANK($W$49)),ISBLANK($H$171))</formula>
    </cfRule>
  </conditionalFormatting>
  <conditionalFormatting sqref="G179:I181">
    <cfRule type="expression" dxfId="104" priority="25">
      <formula>AND($W$49="社員",$G$179&lt;&gt;"６０歳",$G$179&lt;&gt;"６０歳",$G$179&lt;&gt;"６０才",$G$179&lt;&gt;"６０才",$G$179&lt;&gt;"60才")</formula>
    </cfRule>
  </conditionalFormatting>
  <conditionalFormatting sqref="H185:I187">
    <cfRule type="expression" dxfId="103" priority="24">
      <formula>OR(AND($W$49="社員",$H$185&lt;&gt;"有"),AND($W$49="再雇用者(定年から)",$H$185&lt;&gt;"無"))</formula>
    </cfRule>
  </conditionalFormatting>
  <conditionalFormatting sqref="W49:AD51">
    <cfRule type="expression" dxfId="102" priority="8">
      <formula>AND(NOT(ISBLANK($G$14)),ISBLANK($W$49))</formula>
    </cfRule>
    <cfRule type="expression" dxfId="101" priority="23">
      <formula>AND(DATEDIF(($V$18&amp;$Y$17&amp;$AA$17&amp;$AB$17&amp;$AD$17&amp;$AE$17&amp;$AG$17)*1-1,($C$217&amp;$E$217&amp;$G$217&amp;$H$217&amp;$J$217&amp;$K$217&amp;$M$217)*1,"Y")&gt;59,$W$49&lt;&gt;"再雇用者(定年から)")</formula>
    </cfRule>
  </conditionalFormatting>
  <conditionalFormatting sqref="R17:S18">
    <cfRule type="expression" dxfId="100" priority="22">
      <formula>AND(NOT(ISBLANK($G$14)),ISBLANK($R$17))</formula>
    </cfRule>
  </conditionalFormatting>
  <conditionalFormatting sqref="V18:W19">
    <cfRule type="expression" dxfId="99" priority="21">
      <formula>AND(NOT(ISBLANK($G$14)),ISBLANK($V$18))</formula>
    </cfRule>
  </conditionalFormatting>
  <conditionalFormatting sqref="AB17:AC19">
    <cfRule type="expression" dxfId="98" priority="20">
      <formula>AND(NOT(ISBLANK($G$14)),ISBLANK($AB$17))</formula>
    </cfRule>
  </conditionalFormatting>
  <conditionalFormatting sqref="AE17:AF19">
    <cfRule type="expression" dxfId="97" priority="19">
      <formula>AND(NOT(ISBLANK($G$14)),ISBLANK($AE$17))</formula>
    </cfRule>
  </conditionalFormatting>
  <conditionalFormatting sqref="C22:AG24">
    <cfRule type="expression" dxfId="96" priority="18">
      <formula>AND(NOT(ISBLANK($G$14)),ISBLANK($C$22))</formula>
    </cfRule>
  </conditionalFormatting>
  <conditionalFormatting sqref="O52:P54">
    <cfRule type="expression" dxfId="95" priority="17">
      <formula>OR(AND($W$49="社員",$O$52&lt;&gt;"無"),AND($W$49="再雇用者(定年から)",$O$52&lt;&gt;"有"))</formula>
    </cfRule>
  </conditionalFormatting>
  <conditionalFormatting sqref="G14:P18">
    <cfRule type="expression" dxfId="94" priority="16">
      <formula>AND(NOT(ISBLANK($W$49)),ISBLANK($G$14))</formula>
    </cfRule>
  </conditionalFormatting>
  <conditionalFormatting sqref="G20:I21">
    <cfRule type="expression" dxfId="93" priority="15">
      <formula>AND(NOT(ISBLANK($G$14)),ISBLANK($G$20))</formula>
    </cfRule>
  </conditionalFormatting>
  <conditionalFormatting sqref="K20:M21">
    <cfRule type="expression" dxfId="92" priority="14">
      <formula>AND(NOT(ISBLANK($G$14)),ISBLANK($K$20))</formula>
    </cfRule>
  </conditionalFormatting>
  <conditionalFormatting sqref="I75">
    <cfRule type="expression" dxfId="91" priority="13">
      <formula>AND(NOT(ISBLANK($W$49)),ISBLANK($I$75),ISBLANK($M$75),ISBLANK($S$75),ISBLANK($W$75),ISBLANK($J$78),ISBLANK($S$78))</formula>
    </cfRule>
  </conditionalFormatting>
  <conditionalFormatting sqref="S75">
    <cfRule type="expression" dxfId="90" priority="12">
      <formula>AND(NOT(ISBLANK($W$49)),ISBLANK($I$75),ISBLANK($M$75),ISBLANK($S$75),ISBLANK($W$75),ISBLANK($J$78),ISBLANK($S$78))</formula>
    </cfRule>
  </conditionalFormatting>
  <conditionalFormatting sqref="S78:AB80">
    <cfRule type="expression" dxfId="89" priority="11">
      <formula>AND(NOT(ISBLANK($W$49)),ISBLANK($I$75),ISBLANK($M$75),ISBLANK($S$75),ISBLANK($W$75),ISBLANK($J$78),ISBLANK($S$78))</formula>
    </cfRule>
  </conditionalFormatting>
  <conditionalFormatting sqref="Z179:AA181">
    <cfRule type="expression" dxfId="88" priority="10">
      <formula>OR(AND(ISBLANK($W$49),NOT(ISBLANK($Z$179))),,AND($W$49="再雇用者(定年から)",OR($Z$179&lt;61,$Z$179&gt;65)))</formula>
    </cfRule>
  </conditionalFormatting>
  <conditionalFormatting sqref="G12:Q13">
    <cfRule type="expression" dxfId="87" priority="9">
      <formula>AND(NOT(ISBLANK($G$14)),ISBLANK($G$12))</formula>
    </cfRule>
  </conditionalFormatting>
  <conditionalFormatting sqref="AU52:AV54">
    <cfRule type="expression" dxfId="86" priority="7">
      <formula>OR(AND($W$49="社員",$O$52&lt;&gt;"無"),AND($W$49="再雇用者(定年から)",$O$52&lt;&gt;"有"))</formula>
    </cfRule>
  </conditionalFormatting>
  <conditionalFormatting sqref="R171:S173">
    <cfRule type="expression" dxfId="85" priority="6">
      <formula>AND(NOT(ISBLANK($W$49)),ISBLANK($H$171))</formula>
    </cfRule>
  </conditionalFormatting>
  <conditionalFormatting sqref="AA171:AB173">
    <cfRule type="expression" dxfId="84" priority="5">
      <formula>AND(NOT(ISBLANK($W$49)),ISBLANK($H$171))</formula>
    </cfRule>
  </conditionalFormatting>
  <conditionalFormatting sqref="AJ171:AK173">
    <cfRule type="expression" dxfId="83" priority="4">
      <formula>AND(NOT(ISBLANK($W$49)),ISBLANK($H$171))</formula>
    </cfRule>
  </conditionalFormatting>
  <conditionalFormatting sqref="Y17:Z19">
    <cfRule type="expression" dxfId="82" priority="3">
      <formula>AND(NOT(ISBLANK($G$14)),ISBLANK($AB$17))</formula>
    </cfRule>
  </conditionalFormatting>
  <conditionalFormatting sqref="Z60:AA62">
    <cfRule type="expression" dxfId="81" priority="2">
      <formula>AND($O$52="無",ISBLANK(Z60))</formula>
    </cfRule>
  </conditionalFormatting>
  <conditionalFormatting sqref="AC60:AD62">
    <cfRule type="expression" dxfId="80" priority="1">
      <formula>AND($O$52="無",ISBLANK(AC60))</formula>
    </cfRule>
  </conditionalFormatting>
  <dataValidations count="3">
    <dataValidation type="list" allowBlank="1" showInputMessage="1" showErrorMessage="1" sqref="AU52:AV54">
      <formula1>$A$13:$A$15</formula1>
    </dataValidation>
    <dataValidation type="list" allowBlank="1" showInputMessage="1" showErrorMessage="1" sqref="AF168:AG170 W168:X170 M168:N170">
      <formula1>$A$32:$A$33</formula1>
    </dataValidation>
    <dataValidation type="list" allowBlank="1" showInputMessage="1" showErrorMessage="1" sqref="AE107">
      <formula1>AV84:AV86</formula1>
    </dataValidation>
  </dataValidations>
  <pageMargins left="0.70866141732283472" right="0.31496062992125984" top="0.39370078740157483" bottom="0.19685039370078741" header="0.31496062992125984" footer="0.31496062992125984"/>
  <pageSetup paperSize="9" scale="93" orientation="portrait" r:id="rId1"/>
  <rowBreaks count="1" manualBreakCount="1">
    <brk id="116" max="39" man="1"/>
  </rowBreaks>
  <legacyDrawing r:id="rId2"/>
  <extLst xmlns:x14="http://schemas.microsoft.com/office/spreadsheetml/2009/9/main">
    <ext uri="{CCE6A557-97BC-4b89-ADB6-D9C93CAAB3DF}">
      <x14:dataValidations xmlns:xm="http://schemas.microsoft.com/office/excel/2006/main" count="8">
        <x14:dataValidation type="list" errorStyle="warning" allowBlank="1" showInputMessage="1" showErrorMessage="1">
          <x14:formula1>
            <xm:f>'リスト甲、このシートは削除しないで下さい'!$A$5</xm:f>
          </x14:formula1>
          <xm:sqref>Q55:R57</xm:sqref>
        </x14:dataValidation>
        <x14:dataValidation type="list" allowBlank="1" showInputMessage="1" showErrorMessage="1">
          <x14:formula1>
            <xm:f>'リスト甲、このシートは削除しないで下さい'!$A$14:$A$15</xm:f>
          </x14:formula1>
          <xm:sqref>O52:P54</xm:sqref>
        </x14:dataValidation>
        <x14:dataValidation type="list" allowBlank="1" showInputMessage="1" showErrorMessage="1">
          <x14:formula1>
            <xm:f>[1]Sheet1!#REF!</xm:f>
          </x14:formula1>
          <xm:sqref>Z195:AE197</xm:sqref>
        </x14:dataValidation>
        <x14:dataValidation type="list" allowBlank="1" showInputMessage="1" showErrorMessage="1">
          <x14:formula1>
            <xm:f>'リスト甲、このシートは削除しないで下さい'!$A$11:$A$12</xm:f>
          </x14:formula1>
          <xm:sqref>W49:AD51</xm:sqref>
        </x14:dataValidation>
        <x14:dataValidation type="list" errorStyle="warning" allowBlank="1" showInputMessage="1" showErrorMessage="1">
          <x14:formula1>
            <xm:f>'リスト甲、このシートは削除しないで下さい'!$A$3:$A$5</xm:f>
          </x14:formula1>
          <xm:sqref>V18:W19</xm:sqref>
        </x14:dataValidation>
        <x14:dataValidation type="list" allowBlank="1" showInputMessage="1" showErrorMessage="1">
          <x14:formula1>
            <xm:f>'リスト甲、このシートは削除しないで下さい'!$A$8:$A$9</xm:f>
          </x14:formula1>
          <xm:sqref>R17:S18</xm:sqref>
        </x14:dataValidation>
        <x14:dataValidation type="list" allowBlank="1" showInputMessage="1" showErrorMessage="1">
          <x14:formula1>
            <xm:f>'リスト甲、このシートは削除しないで下さい'!$A$21:$A$23</xm:f>
          </x14:formula1>
          <xm:sqref>J78:R80</xm:sqref>
        </x14:dataValidation>
        <x14:dataValidation type="list" allowBlank="1" showInputMessage="1" showErrorMessage="1">
          <x14:formula1>
            <xm:f>'リスト甲、このシートは削除しないで下さい'!$A$38:$A$39</xm:f>
          </x14:formula1>
          <xm:sqref>H171:I173 R171:S173 AA171:AB173 AJ171:AK173 X154:Y156 M154:N156 H185:I187</xm:sqref>
        </x14:dataValidation>
      </x14:dataValidations>
    </ext>
  </extLst>
</worksheet>
</file>

<file path=xl/worksheets/sheet3.xml><?xml version="1.0" encoding="utf-8"?>
<worksheet xmlns="http://schemas.openxmlformats.org/spreadsheetml/2006/main" xmlns:r="http://schemas.openxmlformats.org/officeDocument/2006/relationships">
  <sheetPr>
    <tabColor rgb="FF0070C0"/>
  </sheetPr>
  <dimension ref="A1:BA243"/>
  <sheetViews>
    <sheetView showGridLines="0" view="pageBreakPreview" zoomScaleNormal="100" zoomScaleSheetLayoutView="100" workbookViewId="0">
      <selection activeCell="Y11" sqref="Y11:AD12"/>
    </sheetView>
  </sheetViews>
  <sheetFormatPr defaultColWidth="2.5" defaultRowHeight="7.5" customHeight="1"/>
  <cols>
    <col min="1" max="5" width="2.375" style="1" customWidth="1"/>
    <col min="6" max="41" width="2.5" style="1" customWidth="1"/>
    <col min="42" max="43" width="2.375" style="1" customWidth="1"/>
    <col min="44" max="44" width="8.625" style="26" customWidth="1"/>
    <col min="45" max="45" width="63.625" style="26" customWidth="1"/>
    <col min="46" max="46" width="4.375" style="1" customWidth="1"/>
    <col min="47" max="16384" width="2.5" style="1"/>
  </cols>
  <sheetData>
    <row r="1" spans="1:45" ht="7.5" customHeight="1">
      <c r="A1" s="26"/>
      <c r="B1" s="26"/>
      <c r="C1" s="26"/>
      <c r="D1" s="26"/>
      <c r="E1" s="26"/>
      <c r="F1" s="26"/>
      <c r="AC1" s="26"/>
      <c r="AD1" s="26"/>
      <c r="AE1" s="26"/>
      <c r="AF1" s="26"/>
      <c r="AG1" s="26"/>
      <c r="AH1" s="305"/>
      <c r="AI1" s="312"/>
      <c r="AJ1" s="312"/>
      <c r="AK1" s="312"/>
      <c r="AL1" s="312"/>
      <c r="AM1" s="312"/>
      <c r="AN1" s="312"/>
      <c r="AO1" s="312"/>
      <c r="AP1" s="305"/>
      <c r="AQ1" s="312"/>
    </row>
    <row r="2" spans="1:45" ht="7.5" customHeight="1">
      <c r="A2" s="341"/>
      <c r="B2" s="341"/>
      <c r="C2" s="341"/>
      <c r="D2" s="341"/>
      <c r="E2" s="341"/>
      <c r="F2" s="341"/>
      <c r="G2" s="305"/>
      <c r="H2" s="305"/>
      <c r="I2" s="305"/>
      <c r="J2" s="305"/>
      <c r="K2" s="305"/>
      <c r="L2" s="305"/>
      <c r="M2" s="305"/>
      <c r="N2" s="305"/>
      <c r="O2" s="305"/>
      <c r="P2" s="305"/>
      <c r="Q2" s="307"/>
      <c r="R2" s="305"/>
      <c r="S2" s="305"/>
      <c r="T2" s="305"/>
      <c r="U2" s="305"/>
      <c r="V2" s="305"/>
      <c r="W2" s="309"/>
      <c r="X2" s="309"/>
      <c r="Y2" s="309"/>
      <c r="Z2" s="305"/>
      <c r="AA2" s="305"/>
      <c r="AB2" s="305"/>
      <c r="AC2" s="305"/>
      <c r="AD2" s="305"/>
      <c r="AE2" s="305"/>
      <c r="AF2" s="305"/>
      <c r="AG2" s="305"/>
      <c r="AH2" s="312"/>
      <c r="AI2" s="309"/>
      <c r="AJ2" s="305"/>
      <c r="AK2" s="305"/>
      <c r="AL2" s="305"/>
      <c r="AM2" s="305"/>
      <c r="AN2" s="305"/>
      <c r="AO2" s="305"/>
      <c r="AP2" s="305"/>
      <c r="AQ2" s="312"/>
      <c r="AR2" s="316"/>
      <c r="AS2" s="316"/>
    </row>
    <row r="3" spans="1:45" ht="7.5" customHeight="1">
      <c r="A3" s="651" t="s">
        <v>164</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P3" s="319"/>
      <c r="AQ3" s="319"/>
      <c r="AR3" s="316"/>
    </row>
    <row r="4" spans="1:45" ht="7.5" customHeight="1">
      <c r="A4" s="502"/>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row>
    <row r="5" spans="1:45" ht="7.5" customHeight="1">
      <c r="A5" s="502"/>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row>
    <row r="6" spans="1:45" ht="7.5" customHeight="1">
      <c r="A6" s="502"/>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R6" s="316"/>
      <c r="AS6" s="316"/>
    </row>
    <row r="7" spans="1:45" ht="7.5" customHeight="1">
      <c r="A7" s="502"/>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row>
    <row r="8" spans="1:45" ht="7.5" customHeight="1">
      <c r="AI8" s="319"/>
      <c r="AJ8" s="319"/>
      <c r="AK8" s="319"/>
      <c r="AL8" s="319"/>
      <c r="AM8" s="319"/>
      <c r="AN8" s="319"/>
      <c r="AO8" s="319"/>
    </row>
    <row r="9" spans="1:45" ht="7.5" customHeight="1">
      <c r="AI9" s="319"/>
      <c r="AJ9" s="319"/>
      <c r="AK9" s="319"/>
      <c r="AL9" s="319"/>
      <c r="AM9" s="319"/>
      <c r="AN9" s="319"/>
      <c r="AO9" s="319"/>
      <c r="AP9" s="331"/>
      <c r="AQ9" s="331"/>
      <c r="AR9" s="147"/>
      <c r="AS9" s="147"/>
    </row>
    <row r="10" spans="1:45" ht="7.5" customHeight="1">
      <c r="AI10" s="319"/>
      <c r="AJ10" s="319"/>
      <c r="AK10" s="319"/>
      <c r="AL10" s="319"/>
      <c r="AM10" s="319"/>
      <c r="AN10" s="319"/>
      <c r="AO10" s="319"/>
      <c r="AP10" s="331"/>
      <c r="AQ10" s="331"/>
      <c r="AR10" s="316"/>
      <c r="AS10" s="316"/>
    </row>
    <row r="11" spans="1:45" ht="7.5" customHeight="1">
      <c r="A11" s="307"/>
      <c r="B11" s="20"/>
      <c r="C11" s="652" t="s">
        <v>167</v>
      </c>
      <c r="D11" s="652"/>
      <c r="E11" s="652"/>
      <c r="F11" s="652"/>
      <c r="G11" s="21"/>
      <c r="H11" s="21"/>
      <c r="I11" s="21"/>
      <c r="J11" s="21"/>
      <c r="K11" s="21"/>
      <c r="L11" s="21"/>
      <c r="M11" s="21"/>
      <c r="N11" s="21"/>
      <c r="O11" s="21"/>
      <c r="P11" s="21"/>
      <c r="Q11" s="21"/>
      <c r="R11" s="21"/>
      <c r="S11" s="489" t="s">
        <v>11</v>
      </c>
      <c r="T11" s="489"/>
      <c r="U11" s="489"/>
      <c r="V11" s="489"/>
      <c r="W11" s="673" t="s">
        <v>578</v>
      </c>
      <c r="X11" s="673"/>
      <c r="Y11" s="673"/>
      <c r="Z11" s="673"/>
      <c r="AA11" s="673"/>
      <c r="AB11" s="673"/>
      <c r="AC11" s="343"/>
      <c r="AD11" s="541" t="s">
        <v>306</v>
      </c>
      <c r="AE11" s="516"/>
      <c r="AF11" s="516"/>
      <c r="AG11" s="516"/>
      <c r="AH11" s="653" t="e">
        <f>VLOOKUP($W$11,管理データ原紙!$B$6:$BA$65613,52,FALSE)</f>
        <v>#N/A</v>
      </c>
      <c r="AI11" s="654"/>
      <c r="AJ11" s="659" t="str">
        <f>IF(ISTEXT(AH11),IF(AH11&gt;0,"回",""),"")</f>
        <v/>
      </c>
      <c r="AK11" s="660"/>
      <c r="AP11" s="331"/>
      <c r="AQ11" s="331"/>
    </row>
    <row r="12" spans="1:45" ht="7.5" customHeight="1">
      <c r="A12" s="20"/>
      <c r="B12" s="20"/>
      <c r="C12" s="652"/>
      <c r="D12" s="652"/>
      <c r="E12" s="652"/>
      <c r="F12" s="652"/>
      <c r="G12" s="663" t="e">
        <f>VLOOKUP($W$11,管理データ原紙!$B$6:$AZ$65613,2,FALSE)</f>
        <v>#N/A</v>
      </c>
      <c r="H12" s="664"/>
      <c r="I12" s="664"/>
      <c r="J12" s="664"/>
      <c r="K12" s="664"/>
      <c r="L12" s="664"/>
      <c r="M12" s="664"/>
      <c r="N12" s="664"/>
      <c r="O12" s="664"/>
      <c r="P12" s="664"/>
      <c r="Q12" s="664"/>
      <c r="S12" s="489"/>
      <c r="T12" s="489"/>
      <c r="U12" s="489"/>
      <c r="V12" s="489"/>
      <c r="W12" s="674"/>
      <c r="X12" s="674"/>
      <c r="Y12" s="674"/>
      <c r="Z12" s="674"/>
      <c r="AA12" s="674"/>
      <c r="AB12" s="674"/>
      <c r="AC12" s="343"/>
      <c r="AD12" s="517"/>
      <c r="AE12" s="507"/>
      <c r="AF12" s="507"/>
      <c r="AG12" s="507"/>
      <c r="AH12" s="655"/>
      <c r="AI12" s="656"/>
      <c r="AJ12" s="511"/>
      <c r="AK12" s="661"/>
      <c r="AP12" s="331"/>
      <c r="AQ12" s="331"/>
      <c r="AR12" s="316"/>
      <c r="AS12" s="316"/>
    </row>
    <row r="13" spans="1:45" ht="7.5" customHeight="1">
      <c r="A13" s="20"/>
      <c r="B13" s="20"/>
      <c r="C13" s="652"/>
      <c r="D13" s="652"/>
      <c r="E13" s="652"/>
      <c r="F13" s="652"/>
      <c r="G13" s="664"/>
      <c r="H13" s="664"/>
      <c r="I13" s="664"/>
      <c r="J13" s="664"/>
      <c r="K13" s="664"/>
      <c r="L13" s="664"/>
      <c r="M13" s="664"/>
      <c r="N13" s="664"/>
      <c r="O13" s="664"/>
      <c r="P13" s="664"/>
      <c r="Q13" s="664"/>
      <c r="T13" s="309"/>
      <c r="U13" s="316"/>
      <c r="V13" s="316"/>
      <c r="W13" s="316"/>
      <c r="X13" s="316"/>
      <c r="Y13" s="343"/>
      <c r="Z13" s="343"/>
      <c r="AA13" s="343"/>
      <c r="AB13" s="343"/>
      <c r="AC13" s="343"/>
      <c r="AD13" s="518"/>
      <c r="AE13" s="519"/>
      <c r="AF13" s="519"/>
      <c r="AG13" s="519"/>
      <c r="AH13" s="657"/>
      <c r="AI13" s="658"/>
      <c r="AJ13" s="637"/>
      <c r="AK13" s="662"/>
      <c r="AP13" s="331"/>
      <c r="AQ13" s="331"/>
      <c r="AR13" s="147"/>
    </row>
    <row r="14" spans="1:45" ht="7.5" customHeight="1">
      <c r="A14" s="20"/>
      <c r="B14" s="20"/>
      <c r="C14" s="666" t="s">
        <v>12</v>
      </c>
      <c r="D14" s="601"/>
      <c r="E14" s="601"/>
      <c r="F14" s="601"/>
      <c r="G14" s="667" t="e">
        <f>VLOOKUP($W$11,管理データ原紙!$B$6:$AZ$65613,3,FALSE)</f>
        <v>#N/A</v>
      </c>
      <c r="H14" s="667"/>
      <c r="I14" s="667"/>
      <c r="J14" s="667"/>
      <c r="K14" s="667"/>
      <c r="L14" s="667"/>
      <c r="M14" s="667"/>
      <c r="N14" s="667"/>
      <c r="O14" s="667"/>
      <c r="P14" s="667"/>
      <c r="Q14" s="23"/>
      <c r="T14" s="343"/>
      <c r="U14" s="335"/>
      <c r="V14" s="353"/>
      <c r="W14" s="18"/>
      <c r="X14" s="316"/>
      <c r="Y14" s="316"/>
      <c r="Z14" s="316"/>
      <c r="AA14" s="316"/>
      <c r="AP14" s="331"/>
      <c r="AQ14" s="331"/>
      <c r="AR14" s="354"/>
    </row>
    <row r="15" spans="1:45" ht="7.5" customHeight="1">
      <c r="A15" s="20"/>
      <c r="B15" s="20"/>
      <c r="C15" s="601"/>
      <c r="D15" s="601"/>
      <c r="E15" s="601"/>
      <c r="F15" s="601"/>
      <c r="G15" s="667"/>
      <c r="H15" s="667"/>
      <c r="I15" s="667"/>
      <c r="J15" s="667"/>
      <c r="K15" s="667"/>
      <c r="L15" s="667"/>
      <c r="M15" s="667"/>
      <c r="N15" s="667"/>
      <c r="O15" s="667"/>
      <c r="P15" s="667"/>
      <c r="Q15" s="669" t="s">
        <v>142</v>
      </c>
      <c r="R15" s="670"/>
      <c r="T15" s="343"/>
      <c r="U15" s="486" t="s">
        <v>19</v>
      </c>
      <c r="V15" s="488"/>
      <c r="W15" s="488"/>
      <c r="X15" s="488"/>
      <c r="AA15" s="316"/>
      <c r="AP15" s="331"/>
      <c r="AQ15" s="331"/>
      <c r="AR15" s="354"/>
    </row>
    <row r="16" spans="1:45" ht="7.5" customHeight="1">
      <c r="A16" s="20"/>
      <c r="B16" s="20"/>
      <c r="C16" s="601"/>
      <c r="D16" s="601"/>
      <c r="E16" s="601"/>
      <c r="F16" s="601"/>
      <c r="G16" s="667"/>
      <c r="H16" s="667"/>
      <c r="I16" s="667"/>
      <c r="J16" s="667"/>
      <c r="K16" s="667"/>
      <c r="L16" s="667"/>
      <c r="M16" s="667"/>
      <c r="N16" s="667"/>
      <c r="O16" s="667"/>
      <c r="P16" s="667"/>
      <c r="Q16" s="670"/>
      <c r="R16" s="670"/>
      <c r="T16" s="343"/>
      <c r="U16" s="488"/>
      <c r="V16" s="488"/>
      <c r="W16" s="488"/>
      <c r="X16" s="488"/>
      <c r="AA16" s="316"/>
      <c r="AP16" s="331"/>
      <c r="AQ16" s="331"/>
      <c r="AR16" s="44"/>
    </row>
    <row r="17" spans="1:53" ht="7.5" customHeight="1">
      <c r="A17" s="20"/>
      <c r="B17" s="20"/>
      <c r="C17" s="307"/>
      <c r="D17" s="307"/>
      <c r="E17" s="307"/>
      <c r="F17" s="307"/>
      <c r="G17" s="667"/>
      <c r="H17" s="667"/>
      <c r="I17" s="667"/>
      <c r="J17" s="667"/>
      <c r="K17" s="667"/>
      <c r="L17" s="667"/>
      <c r="M17" s="667"/>
      <c r="N17" s="667"/>
      <c r="O17" s="667"/>
      <c r="P17" s="667"/>
      <c r="Q17" s="511" t="s">
        <v>15</v>
      </c>
      <c r="R17" s="671" t="e">
        <f>VLOOKUP($W$11,管理データ原紙!$B$6:$AZ$65613,4,FALSE)</f>
        <v>#N/A</v>
      </c>
      <c r="S17" s="502"/>
      <c r="T17" s="488" t="s">
        <v>2</v>
      </c>
      <c r="Y17" s="641" t="e">
        <f>VLOOKUP($W$11,管理データ原紙!$B$6:$AZ$65613,5,FALSE)</f>
        <v>#N/A</v>
      </c>
      <c r="Z17" s="641"/>
      <c r="AA17" s="643" t="s">
        <v>20</v>
      </c>
      <c r="AB17" s="645" t="e">
        <f>VLOOKUP($W$11,管理データ原紙!$B$6:$AZ$65613,5,FALSE)</f>
        <v>#N/A</v>
      </c>
      <c r="AC17" s="645"/>
      <c r="AD17" s="643" t="s">
        <v>170</v>
      </c>
      <c r="AE17" s="647" t="e">
        <f>VLOOKUP($W$11,管理データ原紙!$B$6:$AZ$65613,5,FALSE)</f>
        <v>#N/A</v>
      </c>
      <c r="AF17" s="647"/>
      <c r="AG17" s="643" t="s">
        <v>21</v>
      </c>
      <c r="AP17" s="331"/>
      <c r="AQ17" s="7"/>
      <c r="AR17" s="147"/>
    </row>
    <row r="18" spans="1:53" ht="7.5" customHeight="1">
      <c r="A18" s="20"/>
      <c r="B18" s="20"/>
      <c r="C18" s="307"/>
      <c r="D18" s="307"/>
      <c r="E18" s="307"/>
      <c r="F18" s="307"/>
      <c r="G18" s="668"/>
      <c r="H18" s="668"/>
      <c r="I18" s="668"/>
      <c r="J18" s="668"/>
      <c r="K18" s="668"/>
      <c r="L18" s="668"/>
      <c r="M18" s="668"/>
      <c r="N18" s="668"/>
      <c r="O18" s="668"/>
      <c r="P18" s="668"/>
      <c r="Q18" s="511"/>
      <c r="R18" s="502"/>
      <c r="S18" s="502"/>
      <c r="T18" s="488"/>
      <c r="U18" s="503" t="s">
        <v>168</v>
      </c>
      <c r="V18" s="672" t="e">
        <f>VLOOKUP($W$11,管理データ原紙!$B$6:$AZ$65613,5,FALSE)</f>
        <v>#N/A</v>
      </c>
      <c r="W18" s="672"/>
      <c r="X18" s="503" t="s">
        <v>169</v>
      </c>
      <c r="Y18" s="641"/>
      <c r="Z18" s="641"/>
      <c r="AA18" s="643"/>
      <c r="AB18" s="645"/>
      <c r="AC18" s="645"/>
      <c r="AD18" s="643"/>
      <c r="AE18" s="647"/>
      <c r="AF18" s="647"/>
      <c r="AG18" s="643"/>
      <c r="AH18" s="18"/>
      <c r="AI18" s="18"/>
      <c r="AJ18" s="18"/>
      <c r="AK18" s="18"/>
      <c r="AL18" s="18"/>
      <c r="AM18" s="18"/>
      <c r="AN18" s="18"/>
      <c r="AO18" s="18"/>
      <c r="AP18" s="331"/>
      <c r="AQ18" s="26"/>
      <c r="AR18" s="44"/>
      <c r="AS18" s="638" t="s">
        <v>419</v>
      </c>
    </row>
    <row r="19" spans="1:53" ht="7.5" customHeight="1">
      <c r="A19" s="20"/>
      <c r="B19" s="20"/>
      <c r="C19" s="328"/>
      <c r="D19" s="334"/>
      <c r="E19" s="334"/>
      <c r="F19" s="334"/>
      <c r="G19" s="331"/>
      <c r="H19" s="27"/>
      <c r="I19" s="27"/>
      <c r="J19" s="27"/>
      <c r="K19" s="27"/>
      <c r="L19" s="27"/>
      <c r="M19" s="27"/>
      <c r="N19" s="27"/>
      <c r="O19" s="27"/>
      <c r="P19" s="331"/>
      <c r="Q19" s="316"/>
      <c r="R19" s="316"/>
      <c r="S19" s="316"/>
      <c r="T19" s="328"/>
      <c r="U19" s="503"/>
      <c r="V19" s="672"/>
      <c r="W19" s="672"/>
      <c r="X19" s="503"/>
      <c r="Y19" s="642"/>
      <c r="Z19" s="642"/>
      <c r="AA19" s="644"/>
      <c r="AB19" s="646"/>
      <c r="AC19" s="646"/>
      <c r="AD19" s="644"/>
      <c r="AE19" s="648"/>
      <c r="AF19" s="648"/>
      <c r="AG19" s="644"/>
      <c r="AH19" s="331"/>
      <c r="AI19" s="331"/>
      <c r="AJ19" s="331"/>
      <c r="AK19" s="331"/>
      <c r="AL19" s="331"/>
      <c r="AM19" s="331"/>
      <c r="AN19" s="331"/>
      <c r="AO19" s="331"/>
      <c r="AP19" s="331"/>
      <c r="AQ19" s="26"/>
      <c r="AR19" s="44"/>
      <c r="AS19" s="638"/>
    </row>
    <row r="20" spans="1:53" ht="7.5" customHeight="1">
      <c r="A20" s="20"/>
      <c r="B20" s="20"/>
      <c r="C20" s="484" t="s">
        <v>26</v>
      </c>
      <c r="D20" s="488"/>
      <c r="E20" s="488"/>
      <c r="F20" s="489" t="s">
        <v>171</v>
      </c>
      <c r="G20" s="502" t="e">
        <f>LEFT(VLOOKUP($W$11,管理データ原紙!$B$6:$AZ$65613,6,FALSE),3)</f>
        <v>#N/A</v>
      </c>
      <c r="H20" s="502"/>
      <c r="I20" s="502"/>
      <c r="J20" s="502" t="s">
        <v>172</v>
      </c>
      <c r="K20" s="639" t="e">
        <f>RIGHT(VLOOKUP($W$11,管理データ原紙!$B$6:$AZ$65613,6,FALSE),4)</f>
        <v>#N/A</v>
      </c>
      <c r="L20" s="640"/>
      <c r="M20" s="640"/>
      <c r="N20" s="27"/>
      <c r="O20" s="27"/>
      <c r="P20" s="331"/>
      <c r="Q20" s="331"/>
      <c r="R20" s="331"/>
      <c r="S20" s="331"/>
      <c r="T20" s="328"/>
      <c r="U20" s="328"/>
      <c r="V20" s="328"/>
      <c r="W20" s="331"/>
      <c r="X20" s="316"/>
      <c r="Y20" s="321"/>
      <c r="Z20" s="321"/>
      <c r="AA20" s="28"/>
      <c r="AB20" s="321"/>
      <c r="AC20" s="321"/>
      <c r="AD20" s="28"/>
      <c r="AE20" s="321"/>
      <c r="AF20" s="321"/>
      <c r="AG20" s="28"/>
      <c r="AH20" s="331"/>
      <c r="AI20" s="331"/>
      <c r="AJ20" s="331"/>
      <c r="AK20" s="331"/>
      <c r="AL20" s="331"/>
      <c r="AM20" s="331"/>
      <c r="AN20" s="331"/>
      <c r="AO20" s="331"/>
      <c r="AP20" s="331"/>
      <c r="AQ20" s="26"/>
      <c r="AR20" s="44"/>
      <c r="AS20" s="638"/>
    </row>
    <row r="21" spans="1:53" ht="7.5" customHeight="1">
      <c r="A21" s="20"/>
      <c r="B21" s="20"/>
      <c r="C21" s="488"/>
      <c r="D21" s="488"/>
      <c r="E21" s="488"/>
      <c r="F21" s="488"/>
      <c r="G21" s="502"/>
      <c r="H21" s="502"/>
      <c r="I21" s="502"/>
      <c r="J21" s="502"/>
      <c r="K21" s="640"/>
      <c r="L21" s="640"/>
      <c r="M21" s="640"/>
      <c r="N21" s="27"/>
      <c r="O21" s="27"/>
      <c r="P21" s="331"/>
      <c r="Q21" s="331"/>
      <c r="R21" s="331"/>
      <c r="S21" s="331"/>
      <c r="T21" s="328"/>
      <c r="U21" s="328"/>
      <c r="V21" s="328"/>
      <c r="W21" s="331"/>
      <c r="X21" s="316"/>
      <c r="Y21" s="308"/>
      <c r="Z21" s="308"/>
      <c r="AA21" s="332"/>
      <c r="AB21" s="308"/>
      <c r="AC21" s="308"/>
      <c r="AD21" s="332"/>
      <c r="AE21" s="308"/>
      <c r="AF21" s="308"/>
      <c r="AG21" s="332"/>
      <c r="AH21" s="331"/>
      <c r="AI21" s="331"/>
      <c r="AJ21" s="331"/>
      <c r="AK21" s="331"/>
      <c r="AL21" s="331"/>
      <c r="AM21" s="331"/>
      <c r="AN21" s="331"/>
      <c r="AO21" s="331"/>
      <c r="AP21" s="331"/>
      <c r="AQ21" s="29"/>
      <c r="AR21" s="44"/>
    </row>
    <row r="22" spans="1:53" ht="7.5" customHeight="1">
      <c r="A22" s="20"/>
      <c r="B22" s="20"/>
      <c r="C22" s="632" t="e">
        <f>VLOOKUP($W$11,管理データ原紙!$B$6:$AZ$65613,7,FALSE)</f>
        <v>#N/A</v>
      </c>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2"/>
      <c r="AH22" s="331"/>
      <c r="AI22" s="331"/>
      <c r="AJ22" s="331"/>
      <c r="AK22" s="331"/>
      <c r="AL22" s="331"/>
      <c r="AM22" s="331"/>
      <c r="AN22" s="331"/>
      <c r="AO22" s="331"/>
      <c r="AP22" s="331"/>
      <c r="AQ22" s="361"/>
      <c r="AR22" s="44"/>
    </row>
    <row r="23" spans="1:53" ht="7.5" customHeight="1">
      <c r="A23" s="20"/>
      <c r="B23" s="20"/>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G23" s="632"/>
      <c r="AH23" s="331"/>
      <c r="AI23" s="331"/>
      <c r="AJ23" s="331"/>
      <c r="AK23" s="331"/>
      <c r="AL23" s="331"/>
      <c r="AM23" s="331"/>
      <c r="AN23" s="331"/>
      <c r="AO23" s="331"/>
      <c r="AP23" s="331"/>
      <c r="AQ23" s="361"/>
      <c r="AR23" s="44"/>
      <c r="AS23" s="503" t="str">
        <f>+'雇用契約書〔社員(乙)用〕A3両面'!CI4</f>
        <v>初版：平成16年1月</v>
      </c>
      <c r="AT23" s="503"/>
      <c r="AU23" s="503"/>
      <c r="AV23" s="503"/>
      <c r="AW23" s="503"/>
      <c r="AX23" s="503"/>
      <c r="AY23" s="503"/>
      <c r="AZ23" s="503"/>
      <c r="BA23" s="503"/>
    </row>
    <row r="24" spans="1:53" ht="7.5" customHeight="1">
      <c r="A24" s="20"/>
      <c r="B24" s="20"/>
      <c r="C24" s="633"/>
      <c r="D24" s="633"/>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c r="AH24" s="331"/>
      <c r="AI24" s="331"/>
      <c r="AJ24" s="331"/>
      <c r="AK24" s="331"/>
      <c r="AL24" s="331"/>
      <c r="AM24" s="331"/>
      <c r="AN24" s="331"/>
      <c r="AO24" s="331"/>
      <c r="AP24" s="7"/>
      <c r="AQ24" s="361"/>
      <c r="AR24" s="44"/>
      <c r="AS24" s="503"/>
      <c r="AT24" s="503"/>
      <c r="AU24" s="503"/>
      <c r="AV24" s="503"/>
      <c r="AW24" s="503"/>
      <c r="AX24" s="503"/>
      <c r="AY24" s="503"/>
      <c r="AZ24" s="503"/>
      <c r="BA24" s="503"/>
    </row>
    <row r="25" spans="1:53" ht="7.5" customHeight="1">
      <c r="A25" s="20"/>
      <c r="B25" s="20"/>
      <c r="C25" s="334"/>
      <c r="D25" s="334"/>
      <c r="E25" s="334"/>
      <c r="F25" s="334"/>
      <c r="G25" s="21"/>
      <c r="H25" s="21"/>
      <c r="I25" s="21"/>
      <c r="J25" s="21"/>
      <c r="K25" s="21"/>
      <c r="X25" s="21"/>
      <c r="Y25" s="21"/>
      <c r="Z25" s="312"/>
      <c r="AA25" s="312"/>
      <c r="AB25" s="308"/>
      <c r="AC25" s="308"/>
      <c r="AD25" s="332"/>
      <c r="AE25" s="308"/>
      <c r="AF25" s="308"/>
      <c r="AG25" s="332"/>
      <c r="AH25" s="331"/>
      <c r="AI25" s="331"/>
      <c r="AJ25" s="331"/>
      <c r="AK25" s="331"/>
      <c r="AL25" s="331"/>
      <c r="AM25" s="331"/>
      <c r="AN25" s="331"/>
      <c r="AO25" s="331"/>
      <c r="AP25" s="26"/>
      <c r="AQ25" s="315"/>
      <c r="AR25" s="44"/>
      <c r="AS25" s="503" t="str">
        <f>+'雇用契約書〔社員(乙)用〕A3両面'!CI6</f>
        <v>改訂1版：平成21年3月（乙、賞与支給の有無を明示）</v>
      </c>
      <c r="AT25" s="503"/>
      <c r="AU25" s="503"/>
      <c r="AV25" s="503"/>
      <c r="AW25" s="503"/>
      <c r="AX25" s="503"/>
      <c r="AY25" s="503"/>
      <c r="AZ25" s="503"/>
      <c r="BA25" s="503"/>
    </row>
    <row r="26" spans="1:53" ht="7.5" customHeight="1">
      <c r="A26" s="20"/>
      <c r="B26" s="20"/>
      <c r="C26" s="334"/>
      <c r="D26" s="334"/>
      <c r="E26" s="334"/>
      <c r="F26" s="334"/>
      <c r="G26" s="21"/>
      <c r="H26" s="21"/>
      <c r="I26" s="21"/>
      <c r="J26" s="21"/>
      <c r="K26" s="21"/>
      <c r="W26" s="634" t="e">
        <f>VLOOKUP($W$11,管理データ原紙!$B$6:$AZ$65613,8,FALSE)</f>
        <v>#N/A</v>
      </c>
      <c r="X26" s="634"/>
      <c r="Y26" s="634"/>
      <c r="Z26" s="634"/>
      <c r="AA26" s="634"/>
      <c r="AB26" s="634"/>
      <c r="AC26" s="634"/>
      <c r="AD26" s="634"/>
      <c r="AE26" s="634"/>
      <c r="AF26" s="634"/>
      <c r="AG26" s="634"/>
      <c r="AH26" s="331"/>
      <c r="AI26" s="331"/>
      <c r="AJ26" s="331"/>
      <c r="AK26" s="331"/>
      <c r="AL26" s="331"/>
      <c r="AM26" s="331"/>
      <c r="AN26" s="331"/>
      <c r="AO26" s="331"/>
      <c r="AP26" s="26"/>
      <c r="AQ26" s="315"/>
      <c r="AR26" s="44"/>
      <c r="AS26" s="503"/>
      <c r="AT26" s="503"/>
      <c r="AU26" s="503"/>
      <c r="AV26" s="503"/>
      <c r="AW26" s="503"/>
      <c r="AX26" s="503"/>
      <c r="AY26" s="503"/>
      <c r="AZ26" s="503"/>
      <c r="BA26" s="503"/>
    </row>
    <row r="27" spans="1:53" ht="7.5" customHeight="1">
      <c r="A27" s="20"/>
      <c r="B27" s="20"/>
      <c r="C27" s="334"/>
      <c r="D27" s="334"/>
      <c r="E27" s="334"/>
      <c r="F27" s="334"/>
      <c r="G27" s="331"/>
      <c r="H27" s="27"/>
      <c r="I27" s="27"/>
      <c r="J27" s="27"/>
      <c r="K27" s="27"/>
      <c r="L27" s="27"/>
      <c r="M27" s="27"/>
      <c r="N27" s="27"/>
      <c r="O27" s="27"/>
      <c r="P27" s="331"/>
      <c r="Q27" s="331"/>
      <c r="R27" s="331"/>
      <c r="S27" s="331"/>
      <c r="T27" s="328"/>
      <c r="U27" s="328"/>
      <c r="V27" s="636" t="s">
        <v>176</v>
      </c>
      <c r="W27" s="634"/>
      <c r="X27" s="634"/>
      <c r="Y27" s="634"/>
      <c r="Z27" s="634"/>
      <c r="AA27" s="634"/>
      <c r="AB27" s="634"/>
      <c r="AC27" s="634"/>
      <c r="AD27" s="634"/>
      <c r="AE27" s="634"/>
      <c r="AF27" s="634"/>
      <c r="AG27" s="634"/>
      <c r="AH27" s="331"/>
      <c r="AI27" s="331"/>
      <c r="AJ27" s="331"/>
      <c r="AK27" s="331"/>
      <c r="AL27" s="331"/>
      <c r="AM27" s="331"/>
      <c r="AN27" s="331"/>
      <c r="AO27" s="331"/>
      <c r="AP27" s="26"/>
      <c r="AQ27" s="315"/>
      <c r="AR27" s="44"/>
      <c r="AS27" s="503" t="str">
        <f>+'雇用契約書〔社員(乙)用〕A3両面'!CI8</f>
        <v>改訂2版：平成22年4月（甲乙、60H超過割増率を追加）</v>
      </c>
      <c r="AT27" s="503"/>
      <c r="AU27" s="503"/>
      <c r="AV27" s="503"/>
      <c r="AW27" s="503"/>
      <c r="AX27" s="503"/>
      <c r="AY27" s="503"/>
      <c r="AZ27" s="503"/>
      <c r="BA27" s="503"/>
    </row>
    <row r="28" spans="1:53" ht="7.5" customHeight="1">
      <c r="A28" s="20"/>
      <c r="B28" s="20"/>
      <c r="C28" s="334"/>
      <c r="D28" s="334"/>
      <c r="E28" s="334"/>
      <c r="F28" s="334"/>
      <c r="G28" s="331"/>
      <c r="H28" s="27"/>
      <c r="I28" s="27"/>
      <c r="J28" s="27"/>
      <c r="K28" s="27"/>
      <c r="L28" s="27"/>
      <c r="M28" s="27"/>
      <c r="N28" s="27"/>
      <c r="O28" s="27"/>
      <c r="P28" s="331"/>
      <c r="Q28" s="331"/>
      <c r="R28" s="331"/>
      <c r="S28" s="331"/>
      <c r="T28" s="328"/>
      <c r="U28" s="328"/>
      <c r="V28" s="637"/>
      <c r="W28" s="635"/>
      <c r="X28" s="635"/>
      <c r="Y28" s="635"/>
      <c r="Z28" s="635"/>
      <c r="AA28" s="635"/>
      <c r="AB28" s="635"/>
      <c r="AC28" s="635"/>
      <c r="AD28" s="635"/>
      <c r="AE28" s="635"/>
      <c r="AF28" s="635"/>
      <c r="AG28" s="635"/>
      <c r="AH28" s="331"/>
      <c r="AI28" s="331"/>
      <c r="AJ28" s="331"/>
      <c r="AK28" s="331"/>
      <c r="AL28" s="331"/>
      <c r="AM28" s="331"/>
      <c r="AN28" s="331"/>
      <c r="AO28" s="331"/>
      <c r="AP28" s="29"/>
      <c r="AQ28" s="316"/>
      <c r="AR28" s="44"/>
      <c r="AS28" s="503"/>
      <c r="AT28" s="503"/>
      <c r="AU28" s="503"/>
      <c r="AV28" s="503"/>
      <c r="AW28" s="503"/>
      <c r="AX28" s="503"/>
      <c r="AY28" s="503"/>
      <c r="AZ28" s="503"/>
      <c r="BA28" s="503"/>
    </row>
    <row r="29" spans="1:53" ht="7.5" customHeight="1">
      <c r="A29" s="20"/>
      <c r="B29" s="20"/>
      <c r="C29" s="334"/>
      <c r="D29" s="334"/>
      <c r="E29" s="334"/>
      <c r="F29" s="334"/>
      <c r="G29" s="331"/>
      <c r="H29" s="27"/>
      <c r="I29" s="27"/>
      <c r="J29" s="27"/>
      <c r="K29" s="27"/>
      <c r="L29" s="27"/>
      <c r="M29" s="27"/>
      <c r="N29" s="27"/>
      <c r="O29" s="27"/>
      <c r="P29" s="331"/>
      <c r="Q29" s="331"/>
      <c r="R29" s="331"/>
      <c r="S29" s="331"/>
      <c r="T29" s="328"/>
      <c r="U29" s="328"/>
      <c r="V29" s="314"/>
      <c r="W29" s="319"/>
      <c r="X29" s="319"/>
      <c r="Y29" s="319"/>
      <c r="Z29" s="314"/>
      <c r="AA29" s="46"/>
      <c r="AB29" s="46"/>
      <c r="AC29" s="46"/>
      <c r="AD29" s="314"/>
      <c r="AE29" s="340"/>
      <c r="AF29" s="340"/>
      <c r="AG29" s="340"/>
      <c r="AH29" s="331"/>
      <c r="AI29" s="331"/>
      <c r="AJ29" s="331"/>
      <c r="AK29" s="331"/>
      <c r="AL29" s="331"/>
      <c r="AM29" s="331"/>
      <c r="AN29" s="331"/>
      <c r="AO29" s="331"/>
      <c r="AP29" s="361"/>
      <c r="AQ29" s="316"/>
      <c r="AR29" s="44"/>
      <c r="AS29" s="503" t="str">
        <f>+'雇用契約書〔社員(乙)用〕A3両面'!CI10</f>
        <v>改訂3版：平成27年4月（乙、短時間労働者の雇用管理の改善等に関する法律に対応しA3両面に変更）</v>
      </c>
      <c r="AT29" s="503"/>
      <c r="AU29" s="503"/>
      <c r="AV29" s="503"/>
      <c r="AW29" s="503"/>
      <c r="AX29" s="503"/>
      <c r="AY29" s="503"/>
      <c r="AZ29" s="503"/>
      <c r="BA29" s="503"/>
    </row>
    <row r="30" spans="1:53" ht="7.5" customHeight="1">
      <c r="A30" s="20"/>
      <c r="B30" s="20"/>
      <c r="C30" s="334"/>
      <c r="D30" s="334"/>
      <c r="E30" s="334"/>
      <c r="F30" s="334"/>
      <c r="G30" s="331"/>
      <c r="H30" s="27"/>
      <c r="I30" s="27"/>
      <c r="J30" s="27"/>
      <c r="K30" s="27"/>
      <c r="L30" s="27"/>
      <c r="M30" s="27"/>
      <c r="N30" s="27"/>
      <c r="O30" s="27"/>
      <c r="P30" s="331"/>
      <c r="Q30" s="331"/>
      <c r="R30" s="331"/>
      <c r="S30" s="331"/>
      <c r="T30" s="328"/>
      <c r="U30" s="328"/>
      <c r="V30" s="314"/>
      <c r="AR30" s="44"/>
      <c r="AS30" s="503"/>
      <c r="AT30" s="503"/>
      <c r="AU30" s="503"/>
      <c r="AV30" s="503"/>
      <c r="AW30" s="503"/>
      <c r="AX30" s="503"/>
      <c r="AY30" s="503"/>
      <c r="AZ30" s="503"/>
      <c r="BA30" s="503"/>
    </row>
    <row r="31" spans="1:53" ht="7.5" customHeight="1">
      <c r="A31" s="20"/>
      <c r="B31" s="20"/>
      <c r="C31" s="334"/>
      <c r="D31" s="334"/>
      <c r="E31" s="334"/>
      <c r="F31" s="334"/>
      <c r="G31" s="331"/>
      <c r="H31" s="27"/>
      <c r="I31" s="27"/>
      <c r="J31" s="27"/>
      <c r="K31" s="27"/>
      <c r="L31" s="27"/>
      <c r="M31" s="27"/>
      <c r="N31" s="27"/>
      <c r="O31" s="27"/>
      <c r="P31" s="331"/>
      <c r="Q31" s="331"/>
      <c r="R31" s="331"/>
      <c r="S31" s="331"/>
      <c r="T31" s="328"/>
      <c r="U31" s="328"/>
      <c r="V31" s="314"/>
      <c r="AR31" s="44"/>
      <c r="AS31" s="503" t="str">
        <f>+'雇用契約書〔社員(乙)用〕A3両面'!CI12</f>
        <v>改訂4版：平成30年4月（乙、無期転換の申込に対応）</v>
      </c>
      <c r="AT31" s="503"/>
      <c r="AU31" s="503"/>
      <c r="AV31" s="503"/>
      <c r="AW31" s="503"/>
      <c r="AX31" s="503"/>
      <c r="AY31" s="503"/>
      <c r="AZ31" s="503"/>
      <c r="BA31" s="503"/>
    </row>
    <row r="32" spans="1:53" ht="7.5" customHeight="1">
      <c r="A32" s="20"/>
      <c r="B32" s="20"/>
      <c r="C32" s="334"/>
      <c r="D32" s="334"/>
      <c r="E32" s="334"/>
      <c r="F32" s="334"/>
      <c r="G32" s="331"/>
      <c r="H32" s="27"/>
      <c r="I32" s="27"/>
      <c r="J32" s="27"/>
      <c r="K32" s="27"/>
      <c r="L32" s="27"/>
      <c r="M32" s="27"/>
      <c r="N32" s="27"/>
      <c r="O32" s="27"/>
      <c r="P32" s="331"/>
      <c r="Q32" s="331"/>
      <c r="R32" s="331"/>
      <c r="S32" s="331"/>
      <c r="T32" s="328"/>
      <c r="U32" s="328"/>
      <c r="V32" s="314"/>
      <c r="AR32" s="44"/>
      <c r="AS32" s="503"/>
      <c r="AT32" s="503"/>
      <c r="AU32" s="503"/>
      <c r="AV32" s="503"/>
      <c r="AW32" s="503"/>
      <c r="AX32" s="503"/>
      <c r="AY32" s="503"/>
      <c r="AZ32" s="503"/>
      <c r="BA32" s="503"/>
    </row>
    <row r="33" spans="1:53" ht="7.5" customHeight="1">
      <c r="A33" s="483" t="s">
        <v>305</v>
      </c>
      <c r="B33" s="488"/>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8"/>
      <c r="AJ33" s="488"/>
      <c r="AK33" s="331"/>
      <c r="AL33" s="331"/>
      <c r="AM33" s="331"/>
      <c r="AN33" s="331"/>
      <c r="AO33" s="331"/>
      <c r="AP33" s="316"/>
      <c r="AQ33" s="315"/>
      <c r="AR33" s="44"/>
      <c r="AS33" s="503" t="str">
        <f>+'雇用契約書〔社員(乙)用〕A3両面'!CI14</f>
        <v>改訂5版：令和1年5月（改元対応）</v>
      </c>
      <c r="AT33" s="503"/>
      <c r="AU33" s="503"/>
      <c r="AV33" s="503"/>
      <c r="AW33" s="503"/>
      <c r="AX33" s="503"/>
      <c r="AY33" s="503"/>
      <c r="AZ33" s="503"/>
      <c r="BA33" s="503"/>
    </row>
    <row r="34" spans="1:53" ht="7.5" customHeight="1">
      <c r="A34" s="488"/>
      <c r="B34" s="488"/>
      <c r="C34" s="488"/>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331"/>
      <c r="AL34" s="331"/>
      <c r="AM34" s="331"/>
      <c r="AN34" s="331"/>
      <c r="AO34" s="331"/>
      <c r="AP34" s="316"/>
      <c r="AQ34" s="315"/>
      <c r="AR34" s="44"/>
      <c r="AS34" s="503"/>
      <c r="AT34" s="503"/>
      <c r="AU34" s="503"/>
      <c r="AV34" s="503"/>
      <c r="AW34" s="503"/>
      <c r="AX34" s="503"/>
      <c r="AY34" s="503"/>
      <c r="AZ34" s="503"/>
      <c r="BA34" s="503"/>
    </row>
    <row r="35" spans="1:53" ht="7.5" customHeight="1">
      <c r="A35" s="488"/>
      <c r="B35" s="488"/>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331"/>
      <c r="AL35" s="331"/>
      <c r="AM35" s="331"/>
      <c r="AN35" s="331"/>
      <c r="AO35" s="331"/>
      <c r="AP35" s="315"/>
      <c r="AQ35" s="315"/>
      <c r="AR35" s="44"/>
      <c r="AS35" s="503" t="str">
        <f>+'雇用契約書〔社員(乙)用〕A3両面'!CI16</f>
        <v>改訂6版：令和2年6月（乙、特別休暇は時給者も有給、短時間労働者の雇用管理…→短時間労働者及び有期雇用労働者の雇用管理…</v>
      </c>
      <c r="AT35" s="503"/>
      <c r="AU35" s="503"/>
      <c r="AV35" s="503"/>
      <c r="AW35" s="503"/>
      <c r="AX35" s="503"/>
      <c r="AY35" s="503"/>
      <c r="AZ35" s="503"/>
      <c r="BA35" s="503"/>
    </row>
    <row r="36" spans="1:53" ht="7.5" customHeight="1">
      <c r="A36" s="488"/>
      <c r="B36" s="488"/>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331"/>
      <c r="AL36" s="331"/>
      <c r="AM36" s="331"/>
      <c r="AN36" s="331"/>
      <c r="AO36" s="331"/>
      <c r="AP36" s="315"/>
      <c r="AQ36" s="315"/>
      <c r="AR36" s="44"/>
      <c r="AS36" s="503"/>
      <c r="AT36" s="503"/>
      <c r="AU36" s="503"/>
      <c r="AV36" s="503"/>
      <c r="AW36" s="503"/>
      <c r="AX36" s="503"/>
      <c r="AY36" s="503"/>
      <c r="AZ36" s="503"/>
      <c r="BA36" s="503"/>
    </row>
    <row r="37" spans="1:53" ht="7.5" customHeight="1">
      <c r="A37" s="488"/>
      <c r="B37" s="488"/>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331"/>
      <c r="AL37" s="331"/>
      <c r="AM37" s="331"/>
      <c r="AN37" s="331"/>
      <c r="AO37" s="331"/>
      <c r="AP37" s="315"/>
      <c r="AR37" s="44"/>
      <c r="AS37" s="503">
        <f>+'雇用契約書〔社員(乙)用〕A3両面'!CI18</f>
        <v>0</v>
      </c>
      <c r="AT37" s="503"/>
      <c r="AU37" s="503"/>
      <c r="AV37" s="503"/>
      <c r="AW37" s="503"/>
      <c r="AX37" s="503"/>
      <c r="AY37" s="503"/>
      <c r="AZ37" s="503"/>
      <c r="BA37" s="503"/>
    </row>
    <row r="38" spans="1:53" ht="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315"/>
      <c r="AR38" s="44"/>
      <c r="AS38" s="503"/>
      <c r="AT38" s="503"/>
      <c r="AU38" s="503"/>
      <c r="AV38" s="503"/>
      <c r="AW38" s="503"/>
      <c r="AX38" s="503"/>
      <c r="AY38" s="503"/>
      <c r="AZ38" s="503"/>
      <c r="BA38" s="503"/>
    </row>
    <row r="39" spans="1:53" ht="7.5" customHeight="1" thickBot="1">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26"/>
      <c r="AL39" s="26"/>
      <c r="AM39" s="26"/>
      <c r="AN39" s="26"/>
      <c r="AO39" s="26"/>
      <c r="AP39" s="315"/>
      <c r="AR39" s="44"/>
      <c r="AS39" s="503">
        <f>+'雇用契約書〔社員(乙)用〕A3両面'!CI20</f>
        <v>0</v>
      </c>
      <c r="AT39" s="503"/>
      <c r="AU39" s="503"/>
      <c r="AV39" s="503"/>
      <c r="AW39" s="503"/>
      <c r="AX39" s="503"/>
      <c r="AY39" s="503"/>
      <c r="AZ39" s="503"/>
      <c r="BA39" s="503"/>
    </row>
    <row r="40" spans="1:53" ht="7.5" customHeight="1">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26"/>
      <c r="AL40" s="26"/>
      <c r="AM40" s="26"/>
      <c r="AN40" s="26"/>
      <c r="AO40" s="26"/>
      <c r="AP40" s="315"/>
      <c r="AQ40" s="329"/>
      <c r="AR40" s="147"/>
      <c r="AS40" s="503"/>
      <c r="AT40" s="503"/>
      <c r="AU40" s="503"/>
      <c r="AV40" s="503"/>
      <c r="AW40" s="503"/>
      <c r="AX40" s="503"/>
      <c r="AY40" s="503"/>
      <c r="AZ40" s="503"/>
      <c r="BA40" s="503"/>
    </row>
    <row r="41" spans="1:53" ht="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625"/>
      <c r="Z41" s="626"/>
      <c r="AA41" s="626"/>
      <c r="AB41" s="626"/>
      <c r="AC41" s="626"/>
      <c r="AD41" s="626"/>
      <c r="AE41" s="626"/>
      <c r="AF41" s="626"/>
      <c r="AG41" s="626"/>
      <c r="AH41" s="626"/>
      <c r="AI41" s="626"/>
      <c r="AJ41" s="626"/>
      <c r="AK41" s="626"/>
      <c r="AL41" s="26"/>
      <c r="AM41" s="26"/>
      <c r="AN41" s="26"/>
      <c r="AO41" s="26"/>
      <c r="AQ41" s="329"/>
      <c r="AR41" s="44"/>
      <c r="AS41" s="503">
        <f>+'雇用契約書〔社員(乙)用〕A3両面'!CI22</f>
        <v>0</v>
      </c>
      <c r="AT41" s="503"/>
      <c r="AU41" s="503"/>
      <c r="AV41" s="503"/>
      <c r="AW41" s="503"/>
      <c r="AX41" s="503"/>
      <c r="AY41" s="503"/>
      <c r="AZ41" s="503"/>
      <c r="BA41" s="503"/>
    </row>
    <row r="42" spans="1:53" ht="7.5" customHeight="1">
      <c r="A42" s="29"/>
      <c r="B42" s="29"/>
      <c r="C42" s="29"/>
      <c r="D42" s="29"/>
      <c r="E42" s="29"/>
      <c r="F42" s="29"/>
      <c r="G42" s="29"/>
      <c r="H42" s="29"/>
      <c r="I42" s="29"/>
      <c r="J42" s="29"/>
      <c r="K42" s="29"/>
      <c r="L42" s="29"/>
      <c r="M42" s="29"/>
      <c r="N42" s="628" t="s">
        <v>45</v>
      </c>
      <c r="O42" s="628"/>
      <c r="P42" s="628"/>
      <c r="Q42" s="628"/>
      <c r="R42" s="628"/>
      <c r="S42" s="628"/>
      <c r="T42" s="628"/>
      <c r="U42" s="628"/>
      <c r="V42" s="628"/>
      <c r="W42" s="628"/>
      <c r="X42" s="29"/>
      <c r="Y42" s="626"/>
      <c r="Z42" s="626"/>
      <c r="AA42" s="626"/>
      <c r="AB42" s="626"/>
      <c r="AC42" s="626"/>
      <c r="AD42" s="626"/>
      <c r="AE42" s="626"/>
      <c r="AF42" s="626"/>
      <c r="AG42" s="626"/>
      <c r="AH42" s="626"/>
      <c r="AI42" s="626"/>
      <c r="AJ42" s="626"/>
      <c r="AK42" s="626"/>
      <c r="AL42" s="29"/>
      <c r="AM42" s="29"/>
      <c r="AN42" s="29"/>
      <c r="AO42" s="29"/>
      <c r="AQ42" s="329"/>
      <c r="AR42" s="44"/>
      <c r="AS42" s="503"/>
      <c r="AT42" s="503"/>
      <c r="AU42" s="503"/>
      <c r="AV42" s="503"/>
      <c r="AW42" s="503"/>
      <c r="AX42" s="503"/>
      <c r="AY42" s="503"/>
      <c r="AZ42" s="503"/>
      <c r="BA42" s="503"/>
    </row>
    <row r="43" spans="1:53" ht="7.5" customHeight="1">
      <c r="A43" s="361"/>
      <c r="B43" s="361"/>
      <c r="C43" s="361"/>
      <c r="D43" s="361"/>
      <c r="E43" s="361"/>
      <c r="F43" s="361"/>
      <c r="G43" s="361"/>
      <c r="H43" s="361"/>
      <c r="I43" s="361"/>
      <c r="J43" s="361"/>
      <c r="K43" s="361"/>
      <c r="L43" s="361"/>
      <c r="M43" s="361"/>
      <c r="N43" s="628"/>
      <c r="O43" s="628"/>
      <c r="P43" s="628"/>
      <c r="Q43" s="628"/>
      <c r="R43" s="628"/>
      <c r="S43" s="628"/>
      <c r="T43" s="628"/>
      <c r="U43" s="628"/>
      <c r="V43" s="628"/>
      <c r="W43" s="628"/>
      <c r="X43" s="361"/>
      <c r="Y43" s="626"/>
      <c r="Z43" s="626"/>
      <c r="AA43" s="626"/>
      <c r="AB43" s="626"/>
      <c r="AC43" s="626"/>
      <c r="AD43" s="626"/>
      <c r="AE43" s="626"/>
      <c r="AF43" s="626"/>
      <c r="AG43" s="626"/>
      <c r="AH43" s="626"/>
      <c r="AI43" s="626"/>
      <c r="AJ43" s="626"/>
      <c r="AK43" s="626"/>
      <c r="AL43" s="361"/>
      <c r="AM43" s="361"/>
      <c r="AN43" s="361"/>
      <c r="AO43" s="361"/>
      <c r="AQ43" s="330"/>
      <c r="AR43" s="44"/>
    </row>
    <row r="44" spans="1:53" ht="7.5" customHeight="1">
      <c r="A44" s="361"/>
      <c r="B44" s="361"/>
      <c r="C44" s="361"/>
      <c r="D44" s="361"/>
      <c r="E44" s="361"/>
      <c r="F44" s="361"/>
      <c r="G44" s="361"/>
      <c r="H44" s="361"/>
      <c r="I44" s="361"/>
      <c r="J44" s="361"/>
      <c r="K44" s="361"/>
      <c r="L44" s="361"/>
      <c r="M44" s="361"/>
      <c r="N44" s="628"/>
      <c r="O44" s="628"/>
      <c r="P44" s="628"/>
      <c r="Q44" s="628"/>
      <c r="R44" s="628"/>
      <c r="S44" s="628"/>
      <c r="T44" s="628"/>
      <c r="U44" s="628"/>
      <c r="V44" s="628"/>
      <c r="W44" s="628"/>
      <c r="X44" s="361"/>
      <c r="Y44" s="627"/>
      <c r="Z44" s="627"/>
      <c r="AA44" s="627"/>
      <c r="AB44" s="627"/>
      <c r="AC44" s="627"/>
      <c r="AD44" s="627"/>
      <c r="AE44" s="627"/>
      <c r="AF44" s="627"/>
      <c r="AG44" s="627"/>
      <c r="AH44" s="627"/>
      <c r="AI44" s="627"/>
      <c r="AJ44" s="627"/>
      <c r="AK44" s="627"/>
      <c r="AL44" s="361"/>
      <c r="AM44" s="361"/>
      <c r="AN44" s="361"/>
      <c r="AO44" s="361"/>
      <c r="AP44" s="329"/>
      <c r="AR44" s="44"/>
    </row>
    <row r="45" spans="1:53" ht="7.5" customHeight="1">
      <c r="A45" s="361"/>
      <c r="B45" s="361"/>
      <c r="C45" s="361"/>
      <c r="D45" s="361"/>
      <c r="E45" s="361"/>
      <c r="F45" s="361"/>
      <c r="G45" s="361"/>
      <c r="H45" s="361"/>
      <c r="I45" s="361"/>
      <c r="J45" s="361"/>
      <c r="K45" s="361"/>
      <c r="L45" s="361"/>
      <c r="M45" s="361"/>
      <c r="N45" s="628"/>
      <c r="O45" s="628"/>
      <c r="P45" s="628"/>
      <c r="Q45" s="628"/>
      <c r="R45" s="628"/>
      <c r="S45" s="628"/>
      <c r="T45" s="628"/>
      <c r="U45" s="628"/>
      <c r="V45" s="628"/>
      <c r="W45" s="628"/>
      <c r="X45" s="361"/>
      <c r="Y45" s="361"/>
      <c r="Z45" s="361"/>
      <c r="AA45" s="361"/>
      <c r="AB45" s="361"/>
      <c r="AC45" s="361"/>
      <c r="AD45" s="361"/>
      <c r="AE45" s="361"/>
      <c r="AF45" s="361"/>
      <c r="AG45" s="361"/>
      <c r="AH45" s="361"/>
      <c r="AI45" s="361"/>
      <c r="AJ45" s="361"/>
      <c r="AK45" s="361"/>
      <c r="AL45" s="361"/>
      <c r="AM45" s="361"/>
      <c r="AN45" s="361"/>
      <c r="AO45" s="361"/>
      <c r="AP45" s="329"/>
      <c r="AR45" s="44"/>
    </row>
    <row r="46" spans="1:53" ht="7.5" customHeight="1">
      <c r="A46" s="484" t="s">
        <v>49</v>
      </c>
      <c r="B46" s="488"/>
      <c r="C46" s="488"/>
      <c r="D46" s="488"/>
      <c r="E46" s="488"/>
      <c r="F46" s="488"/>
      <c r="G46" s="488"/>
      <c r="H46" s="316"/>
      <c r="I46" s="612" t="e">
        <f>VLOOKUP($W$11,管理データ原紙!$B$6:$AZ$65613,9,FALSE)</f>
        <v>#N/A</v>
      </c>
      <c r="J46" s="629"/>
      <c r="K46" s="630" t="e">
        <f>VLOOKUP($W$11,管理データ原紙!$B$6:$AZ$65613,9,FALSE)</f>
        <v>#N/A</v>
      </c>
      <c r="L46" s="630"/>
      <c r="M46" s="498" t="s">
        <v>20</v>
      </c>
      <c r="N46" s="631" t="e">
        <f>VLOOKUP($W$11,管理データ原紙!$B$6:$AZ$65613,9,FALSE)</f>
        <v>#N/A</v>
      </c>
      <c r="O46" s="631"/>
      <c r="P46" s="498" t="s">
        <v>50</v>
      </c>
      <c r="Q46" s="624" t="e">
        <f>VLOOKUP($W$11,管理データ原紙!$B$6:$AZ$65613,9,FALSE)</f>
        <v>#N/A</v>
      </c>
      <c r="R46" s="624"/>
      <c r="S46" s="498" t="s">
        <v>21</v>
      </c>
      <c r="U46" s="498"/>
      <c r="V46" s="498"/>
      <c r="W46" s="502"/>
      <c r="X46" s="502"/>
      <c r="Y46" s="498"/>
      <c r="Z46" s="502"/>
      <c r="AA46" s="502"/>
      <c r="AB46" s="498"/>
      <c r="AC46" s="502"/>
      <c r="AD46" s="502"/>
      <c r="AE46" s="498"/>
      <c r="AF46" s="315"/>
      <c r="AG46" s="315"/>
      <c r="AH46" s="315"/>
      <c r="AI46" s="315"/>
      <c r="AJ46" s="315"/>
      <c r="AK46" s="315"/>
      <c r="AL46" s="315"/>
      <c r="AM46" s="315"/>
      <c r="AN46" s="315"/>
      <c r="AO46" s="315"/>
      <c r="AP46" s="329"/>
      <c r="AQ46" s="309"/>
      <c r="AR46" s="44"/>
    </row>
    <row r="47" spans="1:53" ht="7.5" customHeight="1">
      <c r="A47" s="488"/>
      <c r="B47" s="488"/>
      <c r="C47" s="488"/>
      <c r="D47" s="488"/>
      <c r="E47" s="488"/>
      <c r="F47" s="488"/>
      <c r="G47" s="488"/>
      <c r="H47" s="316"/>
      <c r="I47" s="629"/>
      <c r="J47" s="629"/>
      <c r="K47" s="630"/>
      <c r="L47" s="630"/>
      <c r="M47" s="502"/>
      <c r="N47" s="631"/>
      <c r="O47" s="631"/>
      <c r="P47" s="498"/>
      <c r="Q47" s="624"/>
      <c r="R47" s="624"/>
      <c r="S47" s="498"/>
      <c r="T47" s="319"/>
      <c r="U47" s="498"/>
      <c r="V47" s="498"/>
      <c r="W47" s="502"/>
      <c r="X47" s="502"/>
      <c r="Y47" s="498"/>
      <c r="Z47" s="502"/>
      <c r="AA47" s="502"/>
      <c r="AB47" s="498"/>
      <c r="AC47" s="502"/>
      <c r="AD47" s="502"/>
      <c r="AE47" s="498"/>
      <c r="AF47" s="315"/>
      <c r="AG47" s="315"/>
      <c r="AH47" s="315"/>
      <c r="AI47" s="315"/>
      <c r="AJ47" s="315"/>
      <c r="AK47" s="315"/>
      <c r="AL47" s="315"/>
      <c r="AM47" s="315"/>
      <c r="AN47" s="315"/>
      <c r="AO47" s="315"/>
      <c r="AP47" s="330"/>
      <c r="AQ47" s="309"/>
      <c r="AR47" s="44"/>
    </row>
    <row r="48" spans="1:53" ht="7.5" customHeight="1">
      <c r="A48" s="488"/>
      <c r="B48" s="488"/>
      <c r="C48" s="488"/>
      <c r="D48" s="488"/>
      <c r="E48" s="488"/>
      <c r="F48" s="488"/>
      <c r="G48" s="488"/>
      <c r="H48" s="316"/>
      <c r="I48" s="629"/>
      <c r="J48" s="629"/>
      <c r="K48" s="630"/>
      <c r="L48" s="630"/>
      <c r="M48" s="502"/>
      <c r="N48" s="631"/>
      <c r="O48" s="631"/>
      <c r="P48" s="498"/>
      <c r="Q48" s="624"/>
      <c r="R48" s="624"/>
      <c r="S48" s="498"/>
      <c r="T48" s="319"/>
      <c r="U48" s="498"/>
      <c r="V48" s="498"/>
      <c r="W48" s="502"/>
      <c r="X48" s="502"/>
      <c r="Y48" s="498"/>
      <c r="Z48" s="502"/>
      <c r="AA48" s="502"/>
      <c r="AB48" s="498"/>
      <c r="AC48" s="502"/>
      <c r="AD48" s="502"/>
      <c r="AE48" s="498"/>
      <c r="AF48" s="315"/>
      <c r="AG48" s="315"/>
      <c r="AH48" s="315"/>
      <c r="AI48" s="315"/>
      <c r="AJ48" s="315"/>
      <c r="AK48" s="315"/>
      <c r="AL48" s="315"/>
      <c r="AM48" s="315"/>
      <c r="AN48" s="315"/>
      <c r="AO48" s="315"/>
      <c r="AQ48" s="309"/>
      <c r="AR48" s="44"/>
    </row>
    <row r="49" spans="1:48" ht="7.5" customHeight="1">
      <c r="A49" s="484" t="s">
        <v>53</v>
      </c>
      <c r="B49" s="488"/>
      <c r="C49" s="488"/>
      <c r="D49" s="488"/>
      <c r="E49" s="488"/>
      <c r="F49" s="488"/>
      <c r="G49" s="488"/>
      <c r="H49" s="316"/>
      <c r="I49" s="501" t="s">
        <v>184</v>
      </c>
      <c r="J49" s="500"/>
      <c r="K49" s="500"/>
      <c r="L49" s="500"/>
      <c r="M49" s="500"/>
      <c r="N49" s="500"/>
      <c r="O49" s="500"/>
      <c r="P49" s="500"/>
      <c r="Q49" s="500"/>
      <c r="R49" s="500"/>
      <c r="S49" s="500"/>
      <c r="T49" s="500"/>
      <c r="U49" s="500"/>
      <c r="V49" s="500"/>
      <c r="W49" s="502" t="e">
        <f>VLOOKUP($W$11,管理データ原紙!$B$6:$AZ$65613,10,FALSE)</f>
        <v>#N/A</v>
      </c>
      <c r="X49" s="502"/>
      <c r="Y49" s="502"/>
      <c r="Z49" s="502"/>
      <c r="AA49" s="502"/>
      <c r="AB49" s="502"/>
      <c r="AC49" s="502"/>
      <c r="AD49" s="502"/>
      <c r="AE49" s="488" t="s">
        <v>185</v>
      </c>
      <c r="AF49" s="669"/>
      <c r="AG49" s="670"/>
      <c r="AH49" s="488"/>
      <c r="AI49" s="316"/>
      <c r="AJ49" s="316"/>
      <c r="AK49" s="316"/>
      <c r="AL49" s="316"/>
      <c r="AM49" s="316"/>
      <c r="AN49" s="316"/>
      <c r="AO49" s="316"/>
      <c r="AQ49" s="309"/>
      <c r="AR49" s="44"/>
    </row>
    <row r="50" spans="1:48" ht="7.5" customHeight="1">
      <c r="A50" s="488"/>
      <c r="B50" s="488"/>
      <c r="C50" s="488"/>
      <c r="D50" s="488"/>
      <c r="E50" s="488"/>
      <c r="F50" s="488"/>
      <c r="G50" s="488"/>
      <c r="H50" s="316"/>
      <c r="I50" s="500"/>
      <c r="J50" s="500"/>
      <c r="K50" s="500"/>
      <c r="L50" s="500"/>
      <c r="M50" s="500"/>
      <c r="N50" s="500"/>
      <c r="O50" s="500"/>
      <c r="P50" s="500"/>
      <c r="Q50" s="500"/>
      <c r="R50" s="500"/>
      <c r="S50" s="500"/>
      <c r="T50" s="500"/>
      <c r="U50" s="500"/>
      <c r="V50" s="500"/>
      <c r="W50" s="502"/>
      <c r="X50" s="502"/>
      <c r="Y50" s="502"/>
      <c r="Z50" s="502"/>
      <c r="AA50" s="502"/>
      <c r="AB50" s="502"/>
      <c r="AC50" s="502"/>
      <c r="AD50" s="502"/>
      <c r="AE50" s="488"/>
      <c r="AF50" s="670"/>
      <c r="AG50" s="670"/>
      <c r="AH50" s="488"/>
      <c r="AI50" s="316"/>
      <c r="AJ50" s="316"/>
      <c r="AK50" s="316"/>
      <c r="AL50" s="316"/>
      <c r="AM50" s="316"/>
      <c r="AN50" s="316"/>
      <c r="AO50" s="316"/>
      <c r="AP50" s="309"/>
      <c r="AQ50" s="309"/>
      <c r="AR50" s="44"/>
    </row>
    <row r="51" spans="1:48" ht="7.5" customHeight="1">
      <c r="A51" s="488"/>
      <c r="B51" s="488"/>
      <c r="C51" s="488"/>
      <c r="D51" s="488"/>
      <c r="E51" s="488"/>
      <c r="F51" s="488"/>
      <c r="G51" s="488"/>
      <c r="H51" s="316"/>
      <c r="I51" s="500"/>
      <c r="J51" s="500"/>
      <c r="K51" s="500"/>
      <c r="L51" s="500"/>
      <c r="M51" s="500"/>
      <c r="N51" s="500"/>
      <c r="O51" s="500"/>
      <c r="P51" s="500"/>
      <c r="Q51" s="500"/>
      <c r="R51" s="500"/>
      <c r="S51" s="500"/>
      <c r="T51" s="500"/>
      <c r="U51" s="500"/>
      <c r="V51" s="500"/>
      <c r="W51" s="502"/>
      <c r="X51" s="502"/>
      <c r="Y51" s="502"/>
      <c r="Z51" s="502"/>
      <c r="AA51" s="502"/>
      <c r="AB51" s="502"/>
      <c r="AC51" s="502"/>
      <c r="AD51" s="502"/>
      <c r="AE51" s="488"/>
      <c r="AI51" s="316"/>
      <c r="AJ51" s="316"/>
      <c r="AK51" s="316"/>
      <c r="AL51" s="316"/>
      <c r="AM51" s="316"/>
      <c r="AN51" s="316"/>
      <c r="AO51" s="316"/>
      <c r="AP51" s="309"/>
      <c r="AQ51" s="309"/>
      <c r="AR51" s="44"/>
      <c r="AU51" s="131" t="s">
        <v>420</v>
      </c>
    </row>
    <row r="52" spans="1:48" ht="7.5" customHeight="1">
      <c r="A52" s="484" t="s">
        <v>58</v>
      </c>
      <c r="B52" s="488"/>
      <c r="C52" s="488"/>
      <c r="D52" s="488"/>
      <c r="E52" s="488"/>
      <c r="F52" s="488"/>
      <c r="G52" s="488"/>
      <c r="H52" s="316"/>
      <c r="I52" s="617" t="s">
        <v>186</v>
      </c>
      <c r="J52" s="488"/>
      <c r="K52" s="488"/>
      <c r="L52" s="488"/>
      <c r="M52" s="488"/>
      <c r="N52" s="488"/>
      <c r="O52" s="623" t="e">
        <f>IF(ISBLANK(W49),"",IF(W49="社員","無","有"))</f>
        <v>#N/A</v>
      </c>
      <c r="P52" s="623"/>
      <c r="Q52" s="488" t="s">
        <v>322</v>
      </c>
      <c r="S52" s="224"/>
      <c r="T52" s="224"/>
      <c r="U52" s="362"/>
      <c r="V52" s="362"/>
      <c r="W52" s="224"/>
      <c r="X52" s="362"/>
      <c r="Y52" s="362"/>
      <c r="Z52" s="224"/>
      <c r="AA52" s="362"/>
      <c r="AB52" s="362"/>
      <c r="AC52" s="224"/>
      <c r="AD52" s="323"/>
      <c r="AE52" s="224"/>
      <c r="AF52" s="224"/>
      <c r="AG52" s="362"/>
      <c r="AH52" s="362"/>
      <c r="AI52" s="224"/>
      <c r="AJ52" s="362"/>
      <c r="AK52" s="362"/>
      <c r="AL52" s="224"/>
      <c r="AM52" s="362"/>
      <c r="AN52" s="362"/>
      <c r="AO52" s="224"/>
      <c r="AP52" s="328"/>
      <c r="AQ52" s="312"/>
      <c r="AR52" s="44"/>
      <c r="AU52" s="623" t="str">
        <f>IF(ISBLANK(BC49),"",IF(BC49="社員","無","有"))</f>
        <v/>
      </c>
      <c r="AV52" s="623"/>
    </row>
    <row r="53" spans="1:48" ht="7.5" customHeight="1">
      <c r="A53" s="488"/>
      <c r="B53" s="488"/>
      <c r="C53" s="488"/>
      <c r="D53" s="488"/>
      <c r="E53" s="488"/>
      <c r="F53" s="488"/>
      <c r="G53" s="488"/>
      <c r="H53" s="316"/>
      <c r="I53" s="488"/>
      <c r="J53" s="488"/>
      <c r="K53" s="488"/>
      <c r="L53" s="488"/>
      <c r="M53" s="488"/>
      <c r="N53" s="488"/>
      <c r="O53" s="623"/>
      <c r="P53" s="623"/>
      <c r="Q53" s="488"/>
      <c r="S53" s="224"/>
      <c r="T53" s="224"/>
      <c r="U53" s="362"/>
      <c r="V53" s="362"/>
      <c r="W53" s="224"/>
      <c r="X53" s="362"/>
      <c r="Y53" s="362"/>
      <c r="Z53" s="224"/>
      <c r="AA53" s="362"/>
      <c r="AB53" s="362"/>
      <c r="AC53" s="224"/>
      <c r="AD53" s="57"/>
      <c r="AE53" s="224"/>
      <c r="AF53" s="224"/>
      <c r="AG53" s="362"/>
      <c r="AH53" s="362"/>
      <c r="AI53" s="224"/>
      <c r="AJ53" s="362"/>
      <c r="AK53" s="362"/>
      <c r="AL53" s="224"/>
      <c r="AM53" s="362"/>
      <c r="AN53" s="362"/>
      <c r="AO53" s="224"/>
      <c r="AP53" s="328"/>
      <c r="AQ53" s="312"/>
      <c r="AR53" s="44"/>
      <c r="AU53" s="623"/>
      <c r="AV53" s="623"/>
    </row>
    <row r="54" spans="1:48" ht="7.5" customHeight="1">
      <c r="A54" s="488"/>
      <c r="B54" s="488"/>
      <c r="C54" s="488"/>
      <c r="D54" s="488"/>
      <c r="E54" s="488"/>
      <c r="F54" s="488"/>
      <c r="G54" s="488"/>
      <c r="H54" s="316"/>
      <c r="I54" s="488"/>
      <c r="J54" s="488"/>
      <c r="K54" s="488"/>
      <c r="L54" s="488"/>
      <c r="M54" s="488"/>
      <c r="N54" s="488"/>
      <c r="O54" s="623"/>
      <c r="P54" s="623"/>
      <c r="Q54" s="488"/>
      <c r="S54" s="224"/>
      <c r="T54" s="224"/>
      <c r="U54" s="362"/>
      <c r="V54" s="362"/>
      <c r="W54" s="224"/>
      <c r="X54" s="362"/>
      <c r="Y54" s="362"/>
      <c r="Z54" s="224"/>
      <c r="AA54" s="362"/>
      <c r="AB54" s="362"/>
      <c r="AC54" s="224"/>
      <c r="AD54" s="57"/>
      <c r="AE54" s="224"/>
      <c r="AF54" s="224"/>
      <c r="AG54" s="362"/>
      <c r="AH54" s="362"/>
      <c r="AI54" s="224"/>
      <c r="AJ54" s="362"/>
      <c r="AK54" s="362"/>
      <c r="AL54" s="224"/>
      <c r="AM54" s="362"/>
      <c r="AN54" s="362"/>
      <c r="AO54" s="224"/>
      <c r="AP54" s="328"/>
      <c r="AQ54" s="312"/>
      <c r="AR54" s="44"/>
      <c r="AU54" s="623"/>
      <c r="AV54" s="623"/>
    </row>
    <row r="55" spans="1:48" ht="7.5" customHeight="1">
      <c r="A55" s="26"/>
      <c r="B55" s="26"/>
      <c r="C55" s="26"/>
      <c r="D55" s="26"/>
      <c r="E55" s="26"/>
      <c r="F55" s="26"/>
      <c r="I55" s="617" t="s">
        <v>323</v>
      </c>
      <c r="J55" s="488"/>
      <c r="K55" s="488"/>
      <c r="L55" s="488"/>
      <c r="M55" s="488"/>
      <c r="N55" s="488"/>
      <c r="O55" s="488"/>
      <c r="P55" s="488"/>
      <c r="Q55" s="618"/>
      <c r="R55" s="621"/>
      <c r="S55" s="619"/>
      <c r="T55" s="619"/>
      <c r="U55" s="615" t="s">
        <v>20</v>
      </c>
      <c r="V55" s="620"/>
      <c r="W55" s="620"/>
      <c r="X55" s="615" t="s">
        <v>50</v>
      </c>
      <c r="Y55" s="616"/>
      <c r="Z55" s="616"/>
      <c r="AA55" s="615" t="s">
        <v>21</v>
      </c>
      <c r="AB55" s="232"/>
      <c r="AC55" s="618"/>
      <c r="AD55" s="618"/>
      <c r="AE55" s="619"/>
      <c r="AF55" s="619"/>
      <c r="AG55" s="615" t="s">
        <v>20</v>
      </c>
      <c r="AH55" s="620"/>
      <c r="AI55" s="620"/>
      <c r="AJ55" s="615" t="s">
        <v>50</v>
      </c>
      <c r="AK55" s="616"/>
      <c r="AL55" s="616"/>
      <c r="AM55" s="615" t="s">
        <v>21</v>
      </c>
      <c r="AN55" s="617"/>
      <c r="AQ55" s="312"/>
      <c r="AR55" s="44"/>
    </row>
    <row r="56" spans="1:48" ht="7.5" customHeight="1">
      <c r="A56" s="341"/>
      <c r="B56" s="341"/>
      <c r="C56" s="341"/>
      <c r="D56" s="341"/>
      <c r="E56" s="341"/>
      <c r="F56" s="341"/>
      <c r="G56" s="305"/>
      <c r="H56" s="305"/>
      <c r="I56" s="488"/>
      <c r="J56" s="488"/>
      <c r="K56" s="488"/>
      <c r="L56" s="488"/>
      <c r="M56" s="488"/>
      <c r="N56" s="488"/>
      <c r="O56" s="488"/>
      <c r="P56" s="488"/>
      <c r="Q56" s="621"/>
      <c r="R56" s="621"/>
      <c r="S56" s="619"/>
      <c r="T56" s="619"/>
      <c r="U56" s="622"/>
      <c r="V56" s="620"/>
      <c r="W56" s="620"/>
      <c r="X56" s="615"/>
      <c r="Y56" s="616"/>
      <c r="Z56" s="616"/>
      <c r="AA56" s="615"/>
      <c r="AB56" s="233" t="s">
        <v>69</v>
      </c>
      <c r="AC56" s="618"/>
      <c r="AD56" s="618"/>
      <c r="AE56" s="619"/>
      <c r="AF56" s="619"/>
      <c r="AG56" s="615"/>
      <c r="AH56" s="620"/>
      <c r="AI56" s="620"/>
      <c r="AJ56" s="615"/>
      <c r="AK56" s="616"/>
      <c r="AL56" s="616"/>
      <c r="AM56" s="615"/>
      <c r="AN56" s="488"/>
      <c r="AQ56" s="312"/>
      <c r="AR56" s="44"/>
    </row>
    <row r="57" spans="1:48" ht="7.5" customHeight="1">
      <c r="A57" s="341"/>
      <c r="B57" s="341"/>
      <c r="C57" s="341"/>
      <c r="D57" s="341"/>
      <c r="E57" s="341"/>
      <c r="F57" s="341"/>
      <c r="G57" s="305"/>
      <c r="H57" s="305"/>
      <c r="I57" s="488"/>
      <c r="J57" s="488"/>
      <c r="K57" s="488"/>
      <c r="L57" s="488"/>
      <c r="M57" s="488"/>
      <c r="N57" s="488"/>
      <c r="O57" s="488"/>
      <c r="P57" s="488"/>
      <c r="Q57" s="621"/>
      <c r="R57" s="621"/>
      <c r="S57" s="619"/>
      <c r="T57" s="619"/>
      <c r="U57" s="622"/>
      <c r="V57" s="620"/>
      <c r="W57" s="620"/>
      <c r="X57" s="615"/>
      <c r="Y57" s="616"/>
      <c r="Z57" s="616"/>
      <c r="AA57" s="615"/>
      <c r="AB57" s="232"/>
      <c r="AC57" s="618"/>
      <c r="AD57" s="618"/>
      <c r="AE57" s="619"/>
      <c r="AF57" s="619"/>
      <c r="AG57" s="615"/>
      <c r="AH57" s="620"/>
      <c r="AI57" s="620"/>
      <c r="AJ57" s="615"/>
      <c r="AK57" s="616"/>
      <c r="AL57" s="616"/>
      <c r="AM57" s="615"/>
      <c r="AN57" s="488"/>
      <c r="AQ57" s="312"/>
    </row>
    <row r="58" spans="1:48" s="312" customFormat="1" ht="7.5" customHeight="1">
      <c r="A58" s="341"/>
      <c r="B58" s="341"/>
      <c r="C58" s="341"/>
      <c r="D58" s="341"/>
      <c r="E58" s="341"/>
      <c r="F58" s="341"/>
      <c r="G58" s="305"/>
      <c r="H58" s="305"/>
      <c r="I58" s="305"/>
      <c r="J58" s="305"/>
      <c r="K58" s="305"/>
      <c r="L58" s="305"/>
      <c r="M58" s="305"/>
      <c r="N58" s="305"/>
      <c r="O58" s="305"/>
      <c r="P58" s="305"/>
      <c r="Q58" s="307"/>
      <c r="R58" s="341"/>
      <c r="S58" s="341"/>
      <c r="T58" s="341"/>
      <c r="U58" s="341"/>
      <c r="V58" s="341"/>
      <c r="W58" s="341"/>
      <c r="X58" s="341"/>
      <c r="Y58" s="341"/>
      <c r="Z58" s="341"/>
      <c r="AA58" s="341"/>
      <c r="AB58" s="341"/>
      <c r="AC58" s="341"/>
      <c r="AD58" s="341"/>
      <c r="AE58" s="341"/>
      <c r="AF58" s="341"/>
      <c r="AG58" s="341"/>
      <c r="AH58" s="309"/>
      <c r="AI58" s="305"/>
      <c r="AJ58" s="305"/>
      <c r="AK58" s="305"/>
      <c r="AL58" s="305"/>
      <c r="AM58" s="305"/>
      <c r="AN58" s="305"/>
      <c r="AO58" s="305"/>
      <c r="AP58" s="305"/>
      <c r="AR58" s="26"/>
      <c r="AS58" s="26"/>
    </row>
    <row r="59" spans="1:48" s="312" customFormat="1" ht="7.5" customHeight="1">
      <c r="A59" s="341"/>
      <c r="B59" s="341"/>
      <c r="C59" s="341"/>
      <c r="D59" s="341"/>
      <c r="E59" s="341"/>
      <c r="F59" s="341"/>
      <c r="G59" s="305"/>
      <c r="H59" s="305"/>
      <c r="I59" s="305"/>
      <c r="J59" s="305"/>
      <c r="K59" s="305"/>
      <c r="L59" s="305"/>
      <c r="M59" s="305"/>
      <c r="N59" s="305"/>
      <c r="O59" s="305"/>
      <c r="P59" s="305"/>
      <c r="Q59" s="307"/>
      <c r="R59" s="305"/>
      <c r="S59" s="305"/>
      <c r="T59" s="305"/>
      <c r="U59" s="305"/>
      <c r="V59" s="305"/>
      <c r="W59" s="305"/>
      <c r="X59" s="305"/>
      <c r="Y59" s="305"/>
      <c r="Z59" s="305"/>
      <c r="AA59" s="305"/>
      <c r="AB59" s="305"/>
      <c r="AC59" s="305"/>
      <c r="AD59" s="305"/>
      <c r="AE59" s="305"/>
      <c r="AF59" s="305"/>
      <c r="AG59" s="305"/>
      <c r="AH59" s="309"/>
      <c r="AI59" s="305"/>
      <c r="AJ59" s="305"/>
      <c r="AK59" s="305"/>
      <c r="AL59" s="305"/>
      <c r="AM59" s="305"/>
      <c r="AN59" s="305"/>
      <c r="AO59" s="305"/>
      <c r="AP59" s="309"/>
      <c r="AR59" s="26"/>
      <c r="AS59" s="26"/>
    </row>
    <row r="60" spans="1:48" ht="7.5" customHeight="1">
      <c r="A60" s="484" t="s">
        <v>59</v>
      </c>
      <c r="B60" s="488"/>
      <c r="C60" s="488"/>
      <c r="D60" s="488"/>
      <c r="E60" s="488"/>
      <c r="F60" s="488"/>
      <c r="G60" s="488"/>
      <c r="H60" s="316"/>
      <c r="I60" s="612" t="e">
        <f>VLOOKUP($W$11,管理データ原紙!$B$6:$AZ$65613,13,FALSE)</f>
        <v>#N/A</v>
      </c>
      <c r="J60" s="612"/>
      <c r="K60" s="613" t="e">
        <f>VLOOKUP($W$11,管理データ原紙!$B$6:$AZ$65613,13,FALSE)</f>
        <v>#N/A</v>
      </c>
      <c r="L60" s="613"/>
      <c r="M60" s="498" t="s">
        <v>20</v>
      </c>
      <c r="N60" s="614" t="e">
        <f>VLOOKUP($W$11,管理データ原紙!$B$6:$AZ$65613,13,FALSE)</f>
        <v>#N/A</v>
      </c>
      <c r="O60" s="614"/>
      <c r="P60" s="498" t="s">
        <v>50</v>
      </c>
      <c r="Q60" s="605" t="e">
        <f>VLOOKUP($W$11,管理データ原紙!$B$6:$AZ$65613,13,FALSE)</f>
        <v>#N/A</v>
      </c>
      <c r="R60" s="605"/>
      <c r="S60" s="498" t="s">
        <v>21</v>
      </c>
      <c r="U60" s="612" t="e">
        <f>VLOOKUP($W$11,管理データ原紙!$B$6:$AZ$65613,14,FALSE)</f>
        <v>#N/A</v>
      </c>
      <c r="V60" s="612"/>
      <c r="W60" s="613" t="e">
        <f>VLOOKUP($W$11,管理データ原紙!$B$6:$AZ$65613,14,FALSE)</f>
        <v>#N/A</v>
      </c>
      <c r="X60" s="613"/>
      <c r="Y60" s="498" t="s">
        <v>20</v>
      </c>
      <c r="Z60" s="614" t="e">
        <f>VLOOKUP($W$11,管理データ原紙!$B$6:$AZ$65613,14,FALSE)</f>
        <v>#N/A</v>
      </c>
      <c r="AA60" s="614"/>
      <c r="AB60" s="498" t="s">
        <v>50</v>
      </c>
      <c r="AC60" s="605" t="e">
        <f>VLOOKUP($W$11,管理データ原紙!$B$6:$AZ$65613,14,FALSE)</f>
        <v>#N/A</v>
      </c>
      <c r="AD60" s="605"/>
      <c r="AE60" s="498" t="s">
        <v>21</v>
      </c>
      <c r="AF60" s="315"/>
      <c r="AG60" s="315"/>
      <c r="AH60" s="315"/>
      <c r="AI60" s="315"/>
      <c r="AJ60" s="315"/>
      <c r="AK60" s="315"/>
      <c r="AL60" s="315"/>
      <c r="AM60" s="315"/>
      <c r="AN60" s="315"/>
      <c r="AO60" s="315"/>
      <c r="AP60" s="309"/>
      <c r="AQ60" s="326"/>
    </row>
    <row r="61" spans="1:48" ht="7.5" customHeight="1">
      <c r="A61" s="488"/>
      <c r="B61" s="488"/>
      <c r="C61" s="488"/>
      <c r="D61" s="488"/>
      <c r="E61" s="488"/>
      <c r="F61" s="488"/>
      <c r="G61" s="488"/>
      <c r="H61" s="316"/>
      <c r="I61" s="612"/>
      <c r="J61" s="612"/>
      <c r="K61" s="613"/>
      <c r="L61" s="613"/>
      <c r="M61" s="498"/>
      <c r="N61" s="614"/>
      <c r="O61" s="614"/>
      <c r="P61" s="498"/>
      <c r="Q61" s="605"/>
      <c r="R61" s="605"/>
      <c r="S61" s="498"/>
      <c r="T61" s="319" t="s">
        <v>188</v>
      </c>
      <c r="U61" s="612"/>
      <c r="V61" s="612"/>
      <c r="W61" s="613"/>
      <c r="X61" s="613"/>
      <c r="Y61" s="498"/>
      <c r="Z61" s="614"/>
      <c r="AA61" s="614"/>
      <c r="AB61" s="498"/>
      <c r="AC61" s="605"/>
      <c r="AD61" s="605"/>
      <c r="AE61" s="498"/>
      <c r="AF61" s="315"/>
      <c r="AG61" s="315"/>
      <c r="AH61" s="315"/>
      <c r="AI61" s="315"/>
      <c r="AJ61" s="315"/>
      <c r="AK61" s="315"/>
      <c r="AL61" s="315"/>
      <c r="AM61" s="315"/>
      <c r="AN61" s="315"/>
      <c r="AO61" s="315"/>
      <c r="AP61" s="312"/>
      <c r="AQ61" s="326"/>
      <c r="AU61" s="308"/>
    </row>
    <row r="62" spans="1:48" ht="7.5" customHeight="1">
      <c r="A62" s="488"/>
      <c r="B62" s="488"/>
      <c r="C62" s="488"/>
      <c r="D62" s="488"/>
      <c r="E62" s="488"/>
      <c r="F62" s="488"/>
      <c r="G62" s="488"/>
      <c r="H62" s="316"/>
      <c r="I62" s="612"/>
      <c r="J62" s="612"/>
      <c r="K62" s="613"/>
      <c r="L62" s="613"/>
      <c r="M62" s="498"/>
      <c r="N62" s="614"/>
      <c r="O62" s="614"/>
      <c r="P62" s="498"/>
      <c r="Q62" s="605"/>
      <c r="R62" s="605"/>
      <c r="S62" s="498"/>
      <c r="T62" s="319"/>
      <c r="U62" s="612"/>
      <c r="V62" s="612"/>
      <c r="W62" s="613"/>
      <c r="X62" s="613"/>
      <c r="Y62" s="498"/>
      <c r="Z62" s="614"/>
      <c r="AA62" s="614"/>
      <c r="AB62" s="498"/>
      <c r="AC62" s="605"/>
      <c r="AD62" s="605"/>
      <c r="AE62" s="498"/>
      <c r="AF62" s="315"/>
      <c r="AG62" s="315"/>
      <c r="AH62" s="315"/>
      <c r="AI62" s="315"/>
      <c r="AJ62" s="315"/>
      <c r="AK62" s="315"/>
      <c r="AL62" s="315"/>
      <c r="AM62" s="315"/>
      <c r="AN62" s="315"/>
      <c r="AO62" s="315"/>
      <c r="AP62" s="312"/>
      <c r="AQ62" s="326"/>
      <c r="AU62" s="308"/>
    </row>
    <row r="63" spans="1:48" ht="7.5" customHeight="1">
      <c r="A63" s="316"/>
      <c r="B63" s="316"/>
      <c r="C63" s="316"/>
      <c r="D63" s="316"/>
      <c r="E63" s="316"/>
      <c r="F63" s="316"/>
      <c r="G63" s="316"/>
      <c r="H63" s="316"/>
      <c r="I63" s="319"/>
      <c r="J63" s="319"/>
      <c r="K63" s="363"/>
      <c r="L63" s="363"/>
      <c r="M63" s="319"/>
      <c r="N63" s="363"/>
      <c r="O63" s="363"/>
      <c r="P63" s="311"/>
      <c r="Q63" s="363"/>
      <c r="R63" s="363"/>
      <c r="S63" s="311"/>
      <c r="T63" s="319"/>
      <c r="U63" s="311"/>
      <c r="V63" s="311"/>
      <c r="W63" s="363"/>
      <c r="X63" s="363"/>
      <c r="Y63" s="311"/>
      <c r="Z63" s="363"/>
      <c r="AA63" s="363"/>
      <c r="AB63" s="311"/>
      <c r="AC63" s="363"/>
      <c r="AD63" s="363"/>
      <c r="AE63" s="311"/>
      <c r="AF63" s="315"/>
      <c r="AG63" s="315"/>
      <c r="AH63" s="315"/>
      <c r="AI63" s="315"/>
      <c r="AJ63" s="315"/>
      <c r="AK63" s="315"/>
      <c r="AL63" s="315"/>
      <c r="AM63" s="315"/>
      <c r="AN63" s="315"/>
      <c r="AO63" s="315"/>
      <c r="AP63" s="312"/>
      <c r="AQ63" s="326"/>
      <c r="AU63" s="308"/>
    </row>
    <row r="64" spans="1:48" ht="7.5" customHeight="1">
      <c r="A64" s="484" t="s">
        <v>258</v>
      </c>
      <c r="B64" s="488"/>
      <c r="C64" s="488"/>
      <c r="D64" s="488"/>
      <c r="E64" s="488"/>
      <c r="F64" s="488"/>
      <c r="G64" s="488"/>
      <c r="H64" s="308"/>
      <c r="I64" s="687" t="s">
        <v>562</v>
      </c>
      <c r="J64" s="687"/>
      <c r="K64" s="687"/>
      <c r="L64" s="687"/>
      <c r="M64" s="687"/>
      <c r="N64" s="687"/>
      <c r="O64" s="687"/>
      <c r="P64" s="687"/>
      <c r="Q64" s="688"/>
      <c r="R64" s="688"/>
      <c r="S64" s="688"/>
      <c r="T64" s="308"/>
      <c r="AP64" s="312"/>
      <c r="AQ64" s="309"/>
      <c r="AU64" s="308"/>
    </row>
    <row r="65" spans="1:43" ht="7.5" customHeight="1">
      <c r="A65" s="488"/>
      <c r="B65" s="488"/>
      <c r="C65" s="488"/>
      <c r="D65" s="488"/>
      <c r="E65" s="488"/>
      <c r="F65" s="488"/>
      <c r="G65" s="488"/>
      <c r="H65" s="308"/>
      <c r="I65" s="687"/>
      <c r="J65" s="687"/>
      <c r="K65" s="687"/>
      <c r="L65" s="687"/>
      <c r="M65" s="687"/>
      <c r="N65" s="687"/>
      <c r="O65" s="687"/>
      <c r="P65" s="687"/>
      <c r="Q65" s="688"/>
      <c r="R65" s="688"/>
      <c r="S65" s="688"/>
      <c r="T65" s="308"/>
      <c r="AP65" s="326"/>
      <c r="AQ65" s="309"/>
    </row>
    <row r="66" spans="1:43" ht="7.5" customHeight="1">
      <c r="A66" s="488"/>
      <c r="B66" s="488"/>
      <c r="C66" s="488"/>
      <c r="D66" s="488"/>
      <c r="E66" s="488"/>
      <c r="F66" s="488"/>
      <c r="G66" s="488"/>
      <c r="H66" s="308"/>
      <c r="I66" s="687"/>
      <c r="J66" s="687"/>
      <c r="K66" s="687"/>
      <c r="L66" s="687"/>
      <c r="M66" s="687"/>
      <c r="N66" s="687"/>
      <c r="O66" s="687"/>
      <c r="P66" s="687"/>
      <c r="Q66" s="688"/>
      <c r="R66" s="688"/>
      <c r="S66" s="688"/>
      <c r="T66" s="308"/>
      <c r="AP66" s="326"/>
      <c r="AQ66" s="309"/>
    </row>
    <row r="67" spans="1:43" ht="7.5" customHeight="1">
      <c r="A67" s="316"/>
      <c r="B67" s="316"/>
      <c r="C67" s="316"/>
      <c r="D67" s="316"/>
      <c r="E67" s="316"/>
      <c r="F67" s="316"/>
      <c r="G67" s="316"/>
      <c r="H67" s="308"/>
      <c r="I67" s="355"/>
      <c r="J67" s="355"/>
      <c r="K67" s="355"/>
      <c r="L67" s="355"/>
      <c r="M67" s="355"/>
      <c r="N67" s="355"/>
      <c r="O67" s="355"/>
      <c r="P67" s="355"/>
      <c r="Q67" s="356"/>
      <c r="R67" s="356"/>
      <c r="S67" s="356"/>
      <c r="T67" s="308"/>
      <c r="AP67" s="326"/>
      <c r="AQ67" s="309"/>
    </row>
    <row r="68" spans="1:43" ht="7.5" customHeight="1">
      <c r="A68" s="484" t="s">
        <v>379</v>
      </c>
      <c r="B68" s="488"/>
      <c r="C68" s="488"/>
      <c r="D68" s="488"/>
      <c r="E68" s="488"/>
      <c r="F68" s="488"/>
      <c r="G68" s="488"/>
      <c r="H68" s="316"/>
      <c r="I68" s="608" t="e">
        <f>VLOOKUP($W$11,管理データ原紙!$B$6:$AZ$65613,15,FALSE)</f>
        <v>#N/A</v>
      </c>
      <c r="J68" s="609"/>
      <c r="K68" s="609"/>
      <c r="L68" s="609"/>
      <c r="M68" s="609"/>
      <c r="N68" s="609"/>
      <c r="O68" s="609"/>
      <c r="P68" s="609"/>
      <c r="Q68" s="609"/>
      <c r="R68" s="609"/>
      <c r="S68" s="609"/>
      <c r="T68" s="308"/>
      <c r="U68" s="610" t="s">
        <v>332</v>
      </c>
      <c r="V68" s="610"/>
      <c r="W68" s="610"/>
      <c r="X68" s="610"/>
      <c r="Y68" s="610"/>
      <c r="Z68" s="610"/>
      <c r="AA68" s="610"/>
      <c r="AB68" s="611" t="e">
        <f>VLOOKUP($W$11,管理データ原紙!$B$6:$AZ$65613,16,FALSE)</f>
        <v>#N/A</v>
      </c>
      <c r="AC68" s="611"/>
      <c r="AD68" s="611"/>
      <c r="AE68" s="611"/>
      <c r="AF68" s="611"/>
      <c r="AG68" s="611"/>
      <c r="AI68" s="329"/>
      <c r="AJ68" s="329"/>
      <c r="AK68" s="329"/>
      <c r="AL68" s="329"/>
      <c r="AM68" s="329"/>
      <c r="AN68" s="329"/>
      <c r="AO68" s="329"/>
      <c r="AP68" s="326"/>
      <c r="AQ68" s="309"/>
    </row>
    <row r="69" spans="1:43" ht="7.5" customHeight="1">
      <c r="A69" s="488"/>
      <c r="B69" s="488"/>
      <c r="C69" s="488"/>
      <c r="D69" s="488"/>
      <c r="E69" s="488"/>
      <c r="F69" s="488"/>
      <c r="G69" s="488"/>
      <c r="H69" s="316"/>
      <c r="I69" s="609"/>
      <c r="J69" s="609"/>
      <c r="K69" s="609"/>
      <c r="L69" s="609"/>
      <c r="M69" s="609"/>
      <c r="N69" s="609"/>
      <c r="O69" s="609"/>
      <c r="P69" s="609"/>
      <c r="Q69" s="609"/>
      <c r="R69" s="609"/>
      <c r="S69" s="609"/>
      <c r="T69" s="308"/>
      <c r="U69" s="610"/>
      <c r="V69" s="610"/>
      <c r="W69" s="610"/>
      <c r="X69" s="610"/>
      <c r="Y69" s="610"/>
      <c r="Z69" s="610"/>
      <c r="AA69" s="610"/>
      <c r="AB69" s="611"/>
      <c r="AC69" s="611"/>
      <c r="AD69" s="611"/>
      <c r="AE69" s="611"/>
      <c r="AF69" s="611"/>
      <c r="AG69" s="611"/>
      <c r="AI69" s="329"/>
      <c r="AJ69" s="329"/>
      <c r="AK69" s="329"/>
      <c r="AL69" s="329"/>
      <c r="AM69" s="329"/>
      <c r="AN69" s="329"/>
      <c r="AO69" s="329"/>
      <c r="AP69" s="309"/>
      <c r="AQ69" s="309"/>
    </row>
    <row r="70" spans="1:43" ht="7.5" customHeight="1">
      <c r="A70" s="488"/>
      <c r="B70" s="488"/>
      <c r="C70" s="488"/>
      <c r="D70" s="488"/>
      <c r="E70" s="488"/>
      <c r="F70" s="488"/>
      <c r="G70" s="488"/>
      <c r="H70" s="316"/>
      <c r="I70" s="609"/>
      <c r="J70" s="609"/>
      <c r="K70" s="609"/>
      <c r="L70" s="609"/>
      <c r="M70" s="609"/>
      <c r="N70" s="609"/>
      <c r="O70" s="609"/>
      <c r="P70" s="609"/>
      <c r="Q70" s="609"/>
      <c r="R70" s="609"/>
      <c r="S70" s="609"/>
      <c r="T70" s="308"/>
      <c r="U70" s="610"/>
      <c r="V70" s="610"/>
      <c r="W70" s="610"/>
      <c r="X70" s="610"/>
      <c r="Y70" s="610"/>
      <c r="Z70" s="610"/>
      <c r="AA70" s="610"/>
      <c r="AB70" s="611"/>
      <c r="AC70" s="611"/>
      <c r="AD70" s="611"/>
      <c r="AE70" s="611"/>
      <c r="AF70" s="611"/>
      <c r="AG70" s="611"/>
      <c r="AI70" s="329"/>
      <c r="AJ70" s="329"/>
      <c r="AK70" s="329"/>
      <c r="AL70" s="329"/>
      <c r="AM70" s="329"/>
      <c r="AN70" s="329"/>
      <c r="AO70" s="329"/>
      <c r="AP70" s="309"/>
      <c r="AQ70" s="309"/>
    </row>
    <row r="71" spans="1:43" ht="7.5" customHeight="1">
      <c r="A71" s="305"/>
      <c r="B71" s="308"/>
      <c r="C71" s="308"/>
      <c r="D71" s="308"/>
      <c r="E71" s="308"/>
      <c r="F71" s="308"/>
      <c r="G71" s="602" t="s">
        <v>241</v>
      </c>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3"/>
      <c r="AL71" s="603"/>
      <c r="AM71" s="603"/>
      <c r="AN71" s="63"/>
      <c r="AO71" s="63"/>
      <c r="AP71" s="63"/>
      <c r="AQ71" s="63"/>
    </row>
    <row r="72" spans="1:43" ht="7.5" customHeight="1">
      <c r="A72" s="308"/>
      <c r="B72" s="308"/>
      <c r="C72" s="308"/>
      <c r="D72" s="308"/>
      <c r="E72" s="308"/>
      <c r="F72" s="308"/>
      <c r="G72" s="603"/>
      <c r="H72" s="603"/>
      <c r="I72" s="603"/>
      <c r="J72" s="603"/>
      <c r="K72" s="603"/>
      <c r="L72" s="603"/>
      <c r="M72" s="603"/>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3"/>
      <c r="AO72" s="63"/>
      <c r="AP72" s="63"/>
      <c r="AQ72" s="63"/>
    </row>
    <row r="73" spans="1:43" ht="7.5" customHeight="1">
      <c r="A73" s="305"/>
      <c r="B73" s="308"/>
      <c r="C73" s="308"/>
      <c r="D73" s="308"/>
      <c r="E73" s="308"/>
      <c r="F73" s="308"/>
      <c r="G73" s="603"/>
      <c r="H73" s="603"/>
      <c r="I73" s="603"/>
      <c r="J73" s="603"/>
      <c r="K73" s="603"/>
      <c r="L73" s="603"/>
      <c r="M73" s="603"/>
      <c r="N73" s="603"/>
      <c r="O73" s="603"/>
      <c r="P73" s="603"/>
      <c r="Q73" s="603"/>
      <c r="R73" s="603"/>
      <c r="S73" s="603"/>
      <c r="T73" s="603"/>
      <c r="U73" s="603"/>
      <c r="V73" s="603"/>
      <c r="W73" s="603"/>
      <c r="X73" s="603"/>
      <c r="Y73" s="603"/>
      <c r="Z73" s="603"/>
      <c r="AA73" s="603"/>
      <c r="AB73" s="603"/>
      <c r="AC73" s="603"/>
      <c r="AD73" s="603"/>
      <c r="AE73" s="603"/>
      <c r="AF73" s="603"/>
      <c r="AG73" s="603"/>
      <c r="AH73" s="603"/>
      <c r="AI73" s="603"/>
      <c r="AJ73" s="603"/>
      <c r="AK73" s="603"/>
      <c r="AL73" s="603"/>
      <c r="AM73" s="603"/>
      <c r="AN73" s="63"/>
      <c r="AO73" s="63"/>
      <c r="AP73" s="63"/>
      <c r="AQ73" s="63"/>
    </row>
    <row r="74" spans="1:43" ht="7.5" customHeight="1">
      <c r="A74" s="308"/>
      <c r="B74" s="308"/>
      <c r="C74" s="308"/>
      <c r="D74" s="308"/>
      <c r="E74" s="308"/>
      <c r="F74" s="308"/>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330"/>
    </row>
    <row r="75" spans="1:43" ht="7.5" customHeight="1">
      <c r="A75" s="484" t="s">
        <v>65</v>
      </c>
      <c r="B75" s="488"/>
      <c r="C75" s="488"/>
      <c r="D75" s="488"/>
      <c r="E75" s="488"/>
      <c r="F75" s="305"/>
      <c r="G75" s="595" t="s">
        <v>189</v>
      </c>
      <c r="H75" s="595"/>
      <c r="I75" s="497" t="e">
        <f>VLOOKUP($W$11,管理データ原紙!$B$6:$AZ$65613,17,FALSE)</f>
        <v>#N/A</v>
      </c>
      <c r="J75" s="497"/>
      <c r="K75" s="497"/>
      <c r="L75" s="497"/>
      <c r="M75" s="497"/>
      <c r="N75" s="497"/>
      <c r="O75" s="497"/>
      <c r="P75" s="497"/>
      <c r="Q75" s="489" t="s">
        <v>190</v>
      </c>
      <c r="R75" s="489"/>
      <c r="S75" s="604" t="e">
        <f>VLOOKUP($W$11,管理データ原紙!$B$6:$AZ$65613,18,FALSE)</f>
        <v>#N/A</v>
      </c>
      <c r="T75" s="604"/>
      <c r="U75" s="604"/>
      <c r="V75" s="604"/>
      <c r="W75" s="604"/>
      <c r="X75" s="604"/>
      <c r="Y75" s="604"/>
      <c r="Z75" s="604"/>
      <c r="AA75" s="309"/>
      <c r="AB75" s="309"/>
      <c r="AC75" s="488"/>
      <c r="AD75" s="309"/>
      <c r="AE75" s="309"/>
      <c r="AF75" s="309"/>
      <c r="AG75" s="309"/>
      <c r="AH75" s="309"/>
      <c r="AP75" s="309"/>
      <c r="AQ75" s="309"/>
    </row>
    <row r="76" spans="1:43" ht="7.5" customHeight="1">
      <c r="A76" s="488"/>
      <c r="B76" s="488"/>
      <c r="C76" s="488"/>
      <c r="D76" s="488"/>
      <c r="E76" s="488"/>
      <c r="F76" s="305"/>
      <c r="G76" s="595"/>
      <c r="H76" s="595"/>
      <c r="I76" s="497"/>
      <c r="J76" s="497"/>
      <c r="K76" s="497"/>
      <c r="L76" s="497"/>
      <c r="M76" s="497"/>
      <c r="N76" s="497"/>
      <c r="O76" s="497"/>
      <c r="P76" s="497"/>
      <c r="Q76" s="489"/>
      <c r="R76" s="489"/>
      <c r="S76" s="604"/>
      <c r="T76" s="604"/>
      <c r="U76" s="604"/>
      <c r="V76" s="604"/>
      <c r="W76" s="604"/>
      <c r="X76" s="604"/>
      <c r="Y76" s="604"/>
      <c r="Z76" s="604"/>
      <c r="AA76" s="309"/>
      <c r="AB76" s="309"/>
      <c r="AC76" s="488"/>
      <c r="AD76" s="309"/>
      <c r="AE76" s="309"/>
      <c r="AF76" s="309"/>
      <c r="AG76" s="309"/>
      <c r="AH76" s="309"/>
      <c r="AI76" s="309"/>
      <c r="AJ76" s="309"/>
      <c r="AK76" s="309"/>
      <c r="AL76" s="309"/>
      <c r="AM76" s="309"/>
      <c r="AN76" s="309"/>
      <c r="AO76" s="309"/>
      <c r="AP76" s="309"/>
      <c r="AQ76" s="309"/>
    </row>
    <row r="77" spans="1:43" ht="7.5" customHeight="1">
      <c r="A77" s="488"/>
      <c r="B77" s="488"/>
      <c r="C77" s="488"/>
      <c r="D77" s="488"/>
      <c r="E77" s="488"/>
      <c r="F77" s="305"/>
      <c r="G77" s="595"/>
      <c r="H77" s="595"/>
      <c r="I77" s="497"/>
      <c r="J77" s="497"/>
      <c r="K77" s="497"/>
      <c r="L77" s="497"/>
      <c r="M77" s="497"/>
      <c r="N77" s="497"/>
      <c r="O77" s="497"/>
      <c r="P77" s="497"/>
      <c r="Q77" s="489"/>
      <c r="R77" s="489"/>
      <c r="S77" s="604"/>
      <c r="T77" s="604"/>
      <c r="U77" s="604"/>
      <c r="V77" s="604"/>
      <c r="W77" s="604"/>
      <c r="X77" s="604"/>
      <c r="Y77" s="604"/>
      <c r="Z77" s="604"/>
      <c r="AA77" s="309"/>
      <c r="AB77" s="309"/>
      <c r="AC77" s="488"/>
      <c r="AD77" s="309"/>
      <c r="AE77" s="309"/>
      <c r="AF77" s="309"/>
      <c r="AG77" s="309"/>
      <c r="AH77" s="309"/>
      <c r="AI77" s="309"/>
      <c r="AJ77" s="309"/>
      <c r="AK77" s="309"/>
      <c r="AL77" s="309"/>
      <c r="AM77" s="309"/>
      <c r="AN77" s="309"/>
      <c r="AO77" s="309"/>
      <c r="AP77" s="309"/>
      <c r="AQ77" s="309"/>
    </row>
    <row r="78" spans="1:43" ht="7.5" customHeight="1">
      <c r="A78" s="316"/>
      <c r="B78" s="316"/>
      <c r="C78" s="316"/>
      <c r="D78" s="316"/>
      <c r="E78" s="305"/>
      <c r="F78" s="305"/>
      <c r="G78" s="595" t="s">
        <v>74</v>
      </c>
      <c r="H78" s="595"/>
      <c r="I78" s="503" t="s">
        <v>168</v>
      </c>
      <c r="J78" s="489" t="e">
        <f>VLOOKUP($W$11,管理データ原紙!$B$6:$AZ$65613,19,FALSE)</f>
        <v>#N/A</v>
      </c>
      <c r="K78" s="502"/>
      <c r="L78" s="502"/>
      <c r="M78" s="502"/>
      <c r="N78" s="502"/>
      <c r="O78" s="502"/>
      <c r="P78" s="502"/>
      <c r="Q78" s="502"/>
      <c r="R78" s="502"/>
      <c r="S78" s="601"/>
      <c r="T78" s="510"/>
      <c r="U78" s="510"/>
      <c r="V78" s="510"/>
      <c r="W78" s="510"/>
      <c r="X78" s="510"/>
      <c r="Y78" s="510"/>
      <c r="Z78" s="510"/>
      <c r="AA78" s="510"/>
      <c r="AB78" s="510"/>
      <c r="AC78" s="488" t="s">
        <v>169</v>
      </c>
      <c r="AD78" s="309"/>
      <c r="AE78" s="309"/>
      <c r="AF78" s="309"/>
      <c r="AG78" s="309"/>
      <c r="AH78" s="309"/>
      <c r="AI78" s="309"/>
      <c r="AJ78" s="309"/>
      <c r="AK78" s="309"/>
      <c r="AL78" s="309"/>
      <c r="AM78" s="309"/>
      <c r="AN78" s="309"/>
      <c r="AO78" s="309"/>
      <c r="AP78" s="309"/>
      <c r="AQ78" s="309"/>
    </row>
    <row r="79" spans="1:43" ht="7.5" customHeight="1">
      <c r="A79" s="316"/>
      <c r="B79" s="316"/>
      <c r="C79" s="316"/>
      <c r="D79" s="316"/>
      <c r="E79" s="305"/>
      <c r="F79" s="305"/>
      <c r="G79" s="595"/>
      <c r="H79" s="595"/>
      <c r="I79" s="488"/>
      <c r="J79" s="502"/>
      <c r="K79" s="502"/>
      <c r="L79" s="502"/>
      <c r="M79" s="502"/>
      <c r="N79" s="502"/>
      <c r="O79" s="502"/>
      <c r="P79" s="502"/>
      <c r="Q79" s="502"/>
      <c r="R79" s="502"/>
      <c r="S79" s="510"/>
      <c r="T79" s="510"/>
      <c r="U79" s="510"/>
      <c r="V79" s="510"/>
      <c r="W79" s="510"/>
      <c r="X79" s="510"/>
      <c r="Y79" s="510"/>
      <c r="Z79" s="510"/>
      <c r="AA79" s="510"/>
      <c r="AB79" s="510"/>
      <c r="AC79" s="488"/>
      <c r="AD79" s="309"/>
      <c r="AE79" s="309"/>
      <c r="AF79" s="309"/>
      <c r="AG79" s="309"/>
      <c r="AH79" s="309"/>
      <c r="AI79" s="309"/>
      <c r="AJ79" s="309"/>
      <c r="AK79" s="309"/>
      <c r="AL79" s="309"/>
      <c r="AM79" s="309"/>
      <c r="AN79" s="309"/>
      <c r="AO79" s="309"/>
      <c r="AP79" s="309"/>
      <c r="AQ79" s="309"/>
    </row>
    <row r="80" spans="1:43" ht="7.5" customHeight="1">
      <c r="A80" s="316"/>
      <c r="B80" s="316"/>
      <c r="C80" s="316"/>
      <c r="D80" s="316"/>
      <c r="E80" s="305"/>
      <c r="F80" s="305"/>
      <c r="G80" s="595"/>
      <c r="H80" s="595"/>
      <c r="I80" s="488"/>
      <c r="J80" s="502"/>
      <c r="K80" s="502"/>
      <c r="L80" s="502"/>
      <c r="M80" s="502"/>
      <c r="N80" s="502"/>
      <c r="O80" s="502"/>
      <c r="P80" s="502"/>
      <c r="Q80" s="502"/>
      <c r="R80" s="502"/>
      <c r="S80" s="510"/>
      <c r="T80" s="510"/>
      <c r="U80" s="510"/>
      <c r="V80" s="510"/>
      <c r="W80" s="510"/>
      <c r="X80" s="510"/>
      <c r="Y80" s="510"/>
      <c r="Z80" s="510"/>
      <c r="AA80" s="510"/>
      <c r="AB80" s="510"/>
      <c r="AC80" s="488"/>
      <c r="AD80" s="309"/>
      <c r="AE80" s="309"/>
      <c r="AF80" s="309"/>
      <c r="AG80" s="309"/>
      <c r="AH80" s="309"/>
      <c r="AI80" s="309"/>
      <c r="AJ80" s="309"/>
      <c r="AK80" s="309"/>
      <c r="AL80" s="309"/>
      <c r="AM80" s="309"/>
      <c r="AN80" s="309"/>
      <c r="AO80" s="309"/>
      <c r="AP80" s="312"/>
      <c r="AQ80" s="309"/>
    </row>
    <row r="81" spans="1:43" ht="7.5" customHeight="1">
      <c r="A81" s="316"/>
      <c r="B81" s="316"/>
      <c r="C81" s="316"/>
      <c r="D81" s="316"/>
      <c r="E81" s="305"/>
      <c r="F81" s="305"/>
      <c r="G81" s="595" t="s">
        <v>75</v>
      </c>
      <c r="H81" s="595"/>
      <c r="I81" s="499" t="s">
        <v>77</v>
      </c>
      <c r="J81" s="599"/>
      <c r="K81" s="599"/>
      <c r="L81" s="599"/>
      <c r="M81" s="599"/>
      <c r="N81" s="599"/>
      <c r="O81" s="599"/>
      <c r="P81" s="499">
        <v>40</v>
      </c>
      <c r="Q81" s="599"/>
      <c r="R81" s="599"/>
      <c r="S81" s="600" t="s">
        <v>78</v>
      </c>
      <c r="T81" s="600"/>
      <c r="U81" s="600"/>
      <c r="V81" s="499" t="s">
        <v>79</v>
      </c>
      <c r="W81" s="488"/>
      <c r="X81" s="488"/>
      <c r="Y81" s="488"/>
      <c r="Z81" s="488"/>
      <c r="AA81" s="488"/>
      <c r="AB81" s="488"/>
      <c r="AC81" s="488"/>
      <c r="AD81" s="499" t="e">
        <f>VLOOKUP($W$11,管理データ原紙!$B$6:$AZ$65613,21,FALSE)</f>
        <v>#N/A</v>
      </c>
      <c r="AE81" s="599"/>
      <c r="AF81" s="599"/>
      <c r="AG81" s="600" t="s">
        <v>21</v>
      </c>
      <c r="AH81" s="600"/>
      <c r="AI81" s="600"/>
      <c r="AJ81" s="309"/>
      <c r="AK81" s="309"/>
      <c r="AL81" s="309"/>
      <c r="AM81" s="309"/>
      <c r="AN81" s="309"/>
      <c r="AO81" s="309"/>
      <c r="AP81" s="312"/>
      <c r="AQ81" s="309"/>
    </row>
    <row r="82" spans="1:43" ht="7.5" customHeight="1">
      <c r="A82" s="316"/>
      <c r="B82" s="316"/>
      <c r="C82" s="316"/>
      <c r="D82" s="316"/>
      <c r="E82" s="305"/>
      <c r="F82" s="305"/>
      <c r="G82" s="595"/>
      <c r="H82" s="595"/>
      <c r="I82" s="599"/>
      <c r="J82" s="599"/>
      <c r="K82" s="599"/>
      <c r="L82" s="599"/>
      <c r="M82" s="599"/>
      <c r="N82" s="599"/>
      <c r="O82" s="599"/>
      <c r="P82" s="599"/>
      <c r="Q82" s="599"/>
      <c r="R82" s="599"/>
      <c r="S82" s="600"/>
      <c r="T82" s="600"/>
      <c r="U82" s="600"/>
      <c r="V82" s="488"/>
      <c r="W82" s="488"/>
      <c r="X82" s="488"/>
      <c r="Y82" s="488"/>
      <c r="Z82" s="488"/>
      <c r="AA82" s="488"/>
      <c r="AB82" s="488"/>
      <c r="AC82" s="488"/>
      <c r="AD82" s="599"/>
      <c r="AE82" s="599"/>
      <c r="AF82" s="599"/>
      <c r="AG82" s="600"/>
      <c r="AH82" s="600"/>
      <c r="AI82" s="600"/>
      <c r="AJ82" s="312"/>
      <c r="AK82" s="312"/>
      <c r="AL82" s="312"/>
      <c r="AM82" s="312"/>
      <c r="AN82" s="312"/>
      <c r="AO82" s="312"/>
      <c r="AP82" s="312"/>
      <c r="AQ82" s="309"/>
    </row>
    <row r="83" spans="1:43" ht="7.5" customHeight="1">
      <c r="A83" s="316"/>
      <c r="B83" s="316"/>
      <c r="C83" s="316"/>
      <c r="D83" s="316"/>
      <c r="E83" s="305"/>
      <c r="F83" s="305"/>
      <c r="G83" s="595"/>
      <c r="H83" s="595"/>
      <c r="I83" s="599"/>
      <c r="J83" s="599"/>
      <c r="K83" s="599"/>
      <c r="L83" s="599"/>
      <c r="M83" s="599"/>
      <c r="N83" s="599"/>
      <c r="O83" s="599"/>
      <c r="P83" s="599"/>
      <c r="Q83" s="599"/>
      <c r="R83" s="599"/>
      <c r="S83" s="600"/>
      <c r="T83" s="600"/>
      <c r="U83" s="600"/>
      <c r="V83" s="488"/>
      <c r="W83" s="488"/>
      <c r="X83" s="488"/>
      <c r="Y83" s="488"/>
      <c r="Z83" s="488"/>
      <c r="AA83" s="488"/>
      <c r="AB83" s="488"/>
      <c r="AC83" s="488"/>
      <c r="AD83" s="599"/>
      <c r="AE83" s="599"/>
      <c r="AF83" s="599"/>
      <c r="AG83" s="600"/>
      <c r="AH83" s="600"/>
      <c r="AI83" s="600"/>
      <c r="AJ83" s="312"/>
      <c r="AK83" s="312"/>
      <c r="AL83" s="312"/>
      <c r="AM83" s="312"/>
      <c r="AN83" s="312"/>
      <c r="AO83" s="312"/>
      <c r="AQ83" s="309"/>
    </row>
    <row r="84" spans="1:43" ht="7.5" customHeight="1">
      <c r="F84" s="305"/>
      <c r="G84" s="324"/>
      <c r="H84" s="324"/>
      <c r="I84" s="327"/>
      <c r="J84" s="327"/>
      <c r="K84" s="327"/>
      <c r="L84" s="327"/>
      <c r="M84" s="327"/>
      <c r="N84" s="327"/>
      <c r="O84" s="327"/>
      <c r="P84" s="327"/>
      <c r="Q84" s="327"/>
      <c r="R84" s="327"/>
      <c r="S84" s="326"/>
      <c r="T84" s="326"/>
      <c r="U84" s="326"/>
      <c r="V84" s="316"/>
      <c r="W84" s="316"/>
      <c r="X84" s="316"/>
      <c r="Y84" s="316"/>
      <c r="Z84" s="316"/>
      <c r="AA84" s="316"/>
      <c r="AB84" s="316"/>
      <c r="AC84" s="316"/>
      <c r="AD84" s="327"/>
      <c r="AE84" s="327"/>
      <c r="AF84" s="327"/>
      <c r="AG84" s="326"/>
      <c r="AH84" s="326"/>
      <c r="AI84" s="326"/>
      <c r="AJ84" s="326"/>
      <c r="AK84" s="326"/>
      <c r="AL84" s="326"/>
      <c r="AM84" s="326"/>
      <c r="AN84" s="326"/>
      <c r="AO84" s="326"/>
      <c r="AP84" s="312"/>
      <c r="AQ84" s="312"/>
    </row>
    <row r="85" spans="1:43" ht="7.5" customHeight="1">
      <c r="A85" s="484" t="s">
        <v>80</v>
      </c>
      <c r="B85" s="488"/>
      <c r="C85" s="488"/>
      <c r="D85" s="488"/>
      <c r="E85" s="488"/>
      <c r="F85" s="488"/>
      <c r="G85" s="595" t="s">
        <v>189</v>
      </c>
      <c r="H85" s="595"/>
      <c r="I85" s="489" t="e">
        <f>VLOOKUP($W$11,管理データ原紙!$B$6:$AZ$65613,22,FALSE)</f>
        <v>#N/A</v>
      </c>
      <c r="J85" s="489"/>
      <c r="K85" s="489"/>
      <c r="L85" s="489"/>
      <c r="M85" s="489"/>
      <c r="N85" s="489"/>
      <c r="O85" s="489"/>
      <c r="P85" s="489"/>
      <c r="Q85" s="489" t="s">
        <v>51</v>
      </c>
      <c r="R85" s="489"/>
      <c r="S85" s="489" t="e">
        <f>VLOOKUP($W$11,管理データ原紙!$B$6:$AZ$65613,23,FALSE)</f>
        <v>#N/A</v>
      </c>
      <c r="T85" s="489"/>
      <c r="U85" s="489"/>
      <c r="V85" s="489"/>
      <c r="W85" s="489"/>
      <c r="X85" s="489"/>
      <c r="Y85" s="489"/>
      <c r="Z85" s="489"/>
      <c r="AA85" s="309"/>
      <c r="AB85" s="309"/>
      <c r="AI85" s="309"/>
      <c r="AJ85" s="309"/>
      <c r="AK85" s="309"/>
      <c r="AL85" s="309"/>
      <c r="AM85" s="309"/>
      <c r="AN85" s="309"/>
      <c r="AO85" s="309"/>
      <c r="AP85" s="312"/>
      <c r="AQ85" s="312"/>
    </row>
    <row r="86" spans="1:43" ht="7.5" customHeight="1">
      <c r="A86" s="488"/>
      <c r="B86" s="488"/>
      <c r="C86" s="488"/>
      <c r="D86" s="488"/>
      <c r="E86" s="488"/>
      <c r="F86" s="488"/>
      <c r="G86" s="595"/>
      <c r="H86" s="595"/>
      <c r="I86" s="489"/>
      <c r="J86" s="489"/>
      <c r="K86" s="489"/>
      <c r="L86" s="489"/>
      <c r="M86" s="489"/>
      <c r="N86" s="489"/>
      <c r="O86" s="489"/>
      <c r="P86" s="489"/>
      <c r="Q86" s="489"/>
      <c r="R86" s="489"/>
      <c r="S86" s="489"/>
      <c r="T86" s="489"/>
      <c r="U86" s="489"/>
      <c r="V86" s="489"/>
      <c r="W86" s="489"/>
      <c r="X86" s="489"/>
      <c r="Y86" s="489"/>
      <c r="Z86" s="489"/>
      <c r="AA86" s="309"/>
      <c r="AB86" s="309"/>
      <c r="AI86" s="309"/>
      <c r="AJ86" s="309"/>
      <c r="AK86" s="309"/>
      <c r="AL86" s="309"/>
      <c r="AM86" s="309"/>
      <c r="AN86" s="309"/>
      <c r="AO86" s="309"/>
      <c r="AP86" s="312"/>
    </row>
    <row r="87" spans="1:43" ht="7.5" customHeight="1">
      <c r="A87" s="488"/>
      <c r="B87" s="488"/>
      <c r="C87" s="488"/>
      <c r="D87" s="488"/>
      <c r="E87" s="488"/>
      <c r="F87" s="488"/>
      <c r="G87" s="595"/>
      <c r="H87" s="595"/>
      <c r="I87" s="489"/>
      <c r="J87" s="489"/>
      <c r="K87" s="489"/>
      <c r="L87" s="489"/>
      <c r="M87" s="489"/>
      <c r="N87" s="489"/>
      <c r="O87" s="489"/>
      <c r="P87" s="489"/>
      <c r="Q87" s="489"/>
      <c r="R87" s="489"/>
      <c r="S87" s="489"/>
      <c r="T87" s="489"/>
      <c r="U87" s="489"/>
      <c r="V87" s="489"/>
      <c r="W87" s="489"/>
      <c r="X87" s="489"/>
      <c r="Y87" s="489"/>
      <c r="Z87" s="489"/>
      <c r="AA87" s="309"/>
      <c r="AB87" s="309"/>
      <c r="AI87" s="309"/>
      <c r="AJ87" s="309"/>
      <c r="AK87" s="309"/>
      <c r="AL87" s="309"/>
      <c r="AM87" s="309"/>
      <c r="AN87" s="309"/>
      <c r="AO87" s="309"/>
      <c r="AP87" s="312"/>
    </row>
    <row r="88" spans="1:43" ht="7.5" customHeight="1">
      <c r="F88" s="305"/>
      <c r="G88" s="595" t="s">
        <v>74</v>
      </c>
      <c r="H88" s="595"/>
      <c r="I88" s="503" t="s">
        <v>192</v>
      </c>
      <c r="J88" s="489" t="e">
        <f>VLOOKUP($W$11,管理データ原紙!$B$6:$AZ$65613,24,FALSE)</f>
        <v>#N/A</v>
      </c>
      <c r="K88" s="489"/>
      <c r="L88" s="489"/>
      <c r="M88" s="489"/>
      <c r="N88" s="489"/>
      <c r="O88" s="489"/>
      <c r="P88" s="489"/>
      <c r="Q88" s="489"/>
      <c r="R88" s="489"/>
      <c r="S88" s="489"/>
      <c r="T88" s="489"/>
      <c r="U88" s="489"/>
      <c r="V88" s="489"/>
      <c r="W88" s="489"/>
      <c r="X88" s="489"/>
      <c r="Y88" s="489"/>
      <c r="Z88" s="489"/>
      <c r="AA88" s="489"/>
      <c r="AB88" s="489"/>
      <c r="AC88" s="488" t="s">
        <v>193</v>
      </c>
      <c r="AD88" s="309"/>
      <c r="AE88" s="309"/>
      <c r="AF88" s="309"/>
      <c r="AG88" s="309"/>
      <c r="AH88" s="309"/>
      <c r="AI88" s="309"/>
      <c r="AJ88" s="309"/>
      <c r="AK88" s="309"/>
      <c r="AL88" s="309"/>
      <c r="AM88" s="309"/>
      <c r="AN88" s="309"/>
      <c r="AO88" s="309"/>
      <c r="AP88" s="312"/>
    </row>
    <row r="89" spans="1:43" ht="7.5" customHeight="1">
      <c r="F89" s="305"/>
      <c r="G89" s="595"/>
      <c r="H89" s="595"/>
      <c r="I89" s="488"/>
      <c r="J89" s="489"/>
      <c r="K89" s="489"/>
      <c r="L89" s="489"/>
      <c r="M89" s="489"/>
      <c r="N89" s="489"/>
      <c r="O89" s="489"/>
      <c r="P89" s="489"/>
      <c r="Q89" s="489"/>
      <c r="R89" s="489"/>
      <c r="S89" s="489"/>
      <c r="T89" s="489"/>
      <c r="U89" s="489"/>
      <c r="V89" s="489"/>
      <c r="W89" s="489"/>
      <c r="X89" s="489"/>
      <c r="Y89" s="489"/>
      <c r="Z89" s="489"/>
      <c r="AA89" s="489"/>
      <c r="AB89" s="489"/>
      <c r="AC89" s="488"/>
      <c r="AD89" s="309"/>
      <c r="AE89" s="309"/>
      <c r="AF89" s="309"/>
      <c r="AG89" s="309"/>
      <c r="AH89" s="309"/>
      <c r="AI89" s="309"/>
      <c r="AJ89" s="309"/>
      <c r="AK89" s="309"/>
      <c r="AL89" s="309"/>
      <c r="AM89" s="309"/>
      <c r="AN89" s="309"/>
      <c r="AO89" s="309"/>
      <c r="AP89" s="326"/>
      <c r="AQ89" s="312"/>
    </row>
    <row r="90" spans="1:43" ht="7.5" customHeight="1">
      <c r="F90" s="305"/>
      <c r="G90" s="595"/>
      <c r="H90" s="595"/>
      <c r="I90" s="488"/>
      <c r="J90" s="489"/>
      <c r="K90" s="489"/>
      <c r="L90" s="489"/>
      <c r="M90" s="489"/>
      <c r="N90" s="489"/>
      <c r="O90" s="489"/>
      <c r="P90" s="489"/>
      <c r="Q90" s="489"/>
      <c r="R90" s="489"/>
      <c r="S90" s="489"/>
      <c r="T90" s="489"/>
      <c r="U90" s="489"/>
      <c r="V90" s="489"/>
      <c r="W90" s="489"/>
      <c r="X90" s="489"/>
      <c r="Y90" s="489"/>
      <c r="Z90" s="489"/>
      <c r="AA90" s="489"/>
      <c r="AB90" s="489"/>
      <c r="AC90" s="488"/>
      <c r="AD90" s="309"/>
      <c r="AE90" s="309"/>
      <c r="AF90" s="309"/>
      <c r="AG90" s="309"/>
      <c r="AH90" s="309"/>
      <c r="AI90" s="309"/>
      <c r="AJ90" s="309"/>
      <c r="AK90" s="309"/>
      <c r="AL90" s="309"/>
      <c r="AM90" s="309"/>
      <c r="AN90" s="309"/>
      <c r="AO90" s="309"/>
      <c r="AP90" s="326"/>
      <c r="AQ90" s="312"/>
    </row>
    <row r="91" spans="1:43" ht="7.5" customHeight="1">
      <c r="A91" s="316"/>
      <c r="B91" s="316"/>
      <c r="C91" s="316"/>
      <c r="D91" s="316"/>
      <c r="E91" s="305"/>
      <c r="F91" s="305"/>
      <c r="G91" s="324"/>
      <c r="H91" s="324"/>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J91" s="312"/>
      <c r="AK91" s="312"/>
      <c r="AL91" s="312"/>
      <c r="AM91" s="312"/>
      <c r="AN91" s="312"/>
      <c r="AO91" s="312"/>
      <c r="AP91" s="68"/>
      <c r="AQ91" s="312"/>
    </row>
    <row r="92" spans="1:43" ht="7.5" customHeight="1">
      <c r="A92" s="484" t="s">
        <v>84</v>
      </c>
      <c r="B92" s="488"/>
      <c r="C92" s="488"/>
      <c r="D92" s="488"/>
      <c r="E92" s="305"/>
      <c r="F92" s="305"/>
      <c r="G92" s="595" t="s">
        <v>194</v>
      </c>
      <c r="H92" s="595"/>
      <c r="I92" s="499" t="s">
        <v>86</v>
      </c>
      <c r="J92" s="488"/>
      <c r="K92" s="488"/>
      <c r="L92" s="489" t="s">
        <v>149</v>
      </c>
      <c r="M92" s="489"/>
      <c r="N92" s="489"/>
      <c r="O92" s="597" t="e">
        <f>VLOOKUP($W$11,管理データ原紙!$B$6:$AZ$65613,25,FALSE)</f>
        <v>#N/A</v>
      </c>
      <c r="P92" s="598"/>
      <c r="Q92" s="510"/>
      <c r="R92" s="499" t="s">
        <v>87</v>
      </c>
      <c r="S92" s="488"/>
      <c r="T92" s="499" t="s">
        <v>88</v>
      </c>
      <c r="U92" s="488"/>
      <c r="V92" s="488"/>
      <c r="W92" s="488"/>
      <c r="X92" s="488"/>
      <c r="Y92" s="488"/>
      <c r="Z92" s="499" t="s">
        <v>89</v>
      </c>
      <c r="AA92" s="488"/>
      <c r="AB92" s="488"/>
      <c r="AC92" s="488"/>
      <c r="AD92" s="499"/>
      <c r="AE92" s="499"/>
      <c r="AF92" s="488"/>
      <c r="AG92" s="488"/>
      <c r="AH92" s="488"/>
      <c r="AI92" s="488"/>
      <c r="AJ92" s="489" t="s">
        <v>195</v>
      </c>
      <c r="AK92" s="309"/>
      <c r="AL92" s="309"/>
      <c r="AM92" s="309"/>
      <c r="AN92" s="309"/>
      <c r="AO92" s="309"/>
      <c r="AQ92" s="326"/>
    </row>
    <row r="93" spans="1:43" ht="7.5" customHeight="1">
      <c r="A93" s="488"/>
      <c r="B93" s="488"/>
      <c r="C93" s="488"/>
      <c r="D93" s="488"/>
      <c r="E93" s="305"/>
      <c r="F93" s="305"/>
      <c r="G93" s="595"/>
      <c r="H93" s="595"/>
      <c r="I93" s="488"/>
      <c r="J93" s="488"/>
      <c r="K93" s="488"/>
      <c r="L93" s="489"/>
      <c r="M93" s="489"/>
      <c r="N93" s="489"/>
      <c r="O93" s="598"/>
      <c r="P93" s="598"/>
      <c r="Q93" s="510"/>
      <c r="R93" s="488"/>
      <c r="S93" s="488"/>
      <c r="T93" s="488"/>
      <c r="U93" s="488"/>
      <c r="V93" s="488"/>
      <c r="W93" s="488"/>
      <c r="X93" s="488"/>
      <c r="Y93" s="488"/>
      <c r="Z93" s="488"/>
      <c r="AA93" s="488"/>
      <c r="AB93" s="488"/>
      <c r="AC93" s="488"/>
      <c r="AD93" s="499"/>
      <c r="AE93" s="499"/>
      <c r="AF93" s="488"/>
      <c r="AG93" s="488"/>
      <c r="AH93" s="488"/>
      <c r="AI93" s="488"/>
      <c r="AJ93" s="489"/>
      <c r="AK93" s="309"/>
      <c r="AL93" s="309"/>
      <c r="AM93" s="309"/>
      <c r="AN93" s="309"/>
      <c r="AO93" s="309"/>
      <c r="AQ93" s="326"/>
    </row>
    <row r="94" spans="1:43" ht="7.5" customHeight="1">
      <c r="A94" s="488"/>
      <c r="B94" s="488"/>
      <c r="C94" s="488"/>
      <c r="D94" s="488"/>
      <c r="E94" s="305"/>
      <c r="F94" s="305"/>
      <c r="G94" s="595"/>
      <c r="H94" s="595"/>
      <c r="I94" s="488"/>
      <c r="J94" s="488"/>
      <c r="K94" s="488"/>
      <c r="L94" s="489"/>
      <c r="M94" s="489"/>
      <c r="N94" s="489"/>
      <c r="O94" s="598"/>
      <c r="P94" s="598"/>
      <c r="Q94" s="510"/>
      <c r="R94" s="488"/>
      <c r="S94" s="488"/>
      <c r="T94" s="488"/>
      <c r="U94" s="488"/>
      <c r="V94" s="488"/>
      <c r="W94" s="488"/>
      <c r="X94" s="488"/>
      <c r="Y94" s="488"/>
      <c r="Z94" s="488"/>
      <c r="AA94" s="488"/>
      <c r="AB94" s="488"/>
      <c r="AC94" s="488"/>
      <c r="AD94" s="499"/>
      <c r="AE94" s="499"/>
      <c r="AF94" s="488"/>
      <c r="AG94" s="488"/>
      <c r="AH94" s="488"/>
      <c r="AI94" s="488"/>
      <c r="AJ94" s="489"/>
      <c r="AK94" s="309"/>
      <c r="AL94" s="309"/>
      <c r="AM94" s="309"/>
      <c r="AN94" s="309"/>
      <c r="AO94" s="309"/>
      <c r="AQ94" s="326"/>
    </row>
    <row r="95" spans="1:43" ht="7.5" customHeight="1">
      <c r="A95" s="316"/>
      <c r="B95" s="316"/>
      <c r="C95" s="316"/>
      <c r="D95" s="316"/>
      <c r="E95" s="305"/>
      <c r="F95" s="305"/>
      <c r="G95" s="595" t="s">
        <v>74</v>
      </c>
      <c r="H95" s="595"/>
      <c r="I95" s="503" t="s">
        <v>178</v>
      </c>
      <c r="J95" s="596" t="e">
        <f>VLOOKUP($W$11,管理データ原紙!$B$6:$AZ$65613,26,FALSE)</f>
        <v>#N/A</v>
      </c>
      <c r="K95" s="596"/>
      <c r="L95" s="596"/>
      <c r="M95" s="596"/>
      <c r="N95" s="596"/>
      <c r="O95" s="596"/>
      <c r="P95" s="596"/>
      <c r="Q95" s="596"/>
      <c r="R95" s="596"/>
      <c r="S95" s="596"/>
      <c r="T95" s="596"/>
      <c r="U95" s="596"/>
      <c r="V95" s="596"/>
      <c r="W95" s="596"/>
      <c r="X95" s="596"/>
      <c r="Y95" s="596"/>
      <c r="Z95" s="596"/>
      <c r="AA95" s="596"/>
      <c r="AB95" s="596"/>
      <c r="AC95" s="488" t="s">
        <v>185</v>
      </c>
      <c r="AD95" s="316"/>
      <c r="AE95" s="316"/>
      <c r="AF95" s="316"/>
      <c r="AG95" s="489"/>
      <c r="AH95" s="312"/>
      <c r="AQ95" s="68"/>
    </row>
    <row r="96" spans="1:43" ht="7.5" customHeight="1">
      <c r="A96" s="316"/>
      <c r="B96" s="316"/>
      <c r="C96" s="316"/>
      <c r="D96" s="316"/>
      <c r="E96" s="305"/>
      <c r="F96" s="305"/>
      <c r="G96" s="595"/>
      <c r="H96" s="595"/>
      <c r="I96" s="488"/>
      <c r="J96" s="596"/>
      <c r="K96" s="596"/>
      <c r="L96" s="596"/>
      <c r="M96" s="596"/>
      <c r="N96" s="596"/>
      <c r="O96" s="596"/>
      <c r="P96" s="596"/>
      <c r="Q96" s="596"/>
      <c r="R96" s="596"/>
      <c r="S96" s="596"/>
      <c r="T96" s="596"/>
      <c r="U96" s="596"/>
      <c r="V96" s="596"/>
      <c r="W96" s="596"/>
      <c r="X96" s="596"/>
      <c r="Y96" s="596"/>
      <c r="Z96" s="596"/>
      <c r="AA96" s="596"/>
      <c r="AB96" s="596"/>
      <c r="AC96" s="488"/>
      <c r="AD96" s="316"/>
      <c r="AE96" s="316"/>
      <c r="AF96" s="316"/>
      <c r="AG96" s="489"/>
      <c r="AH96" s="312"/>
      <c r="AI96" s="312"/>
      <c r="AQ96" s="68"/>
    </row>
    <row r="97" spans="1:45" ht="7.5" customHeight="1">
      <c r="A97" s="316"/>
      <c r="B97" s="316"/>
      <c r="C97" s="316"/>
      <c r="D97" s="316"/>
      <c r="E97" s="305"/>
      <c r="F97" s="305"/>
      <c r="G97" s="595"/>
      <c r="H97" s="595"/>
      <c r="I97" s="488"/>
      <c r="J97" s="596"/>
      <c r="K97" s="596"/>
      <c r="L97" s="596"/>
      <c r="M97" s="596"/>
      <c r="N97" s="596"/>
      <c r="O97" s="596"/>
      <c r="P97" s="596"/>
      <c r="Q97" s="596"/>
      <c r="R97" s="596"/>
      <c r="S97" s="596"/>
      <c r="T97" s="596"/>
      <c r="U97" s="596"/>
      <c r="V97" s="596"/>
      <c r="W97" s="596"/>
      <c r="X97" s="596"/>
      <c r="Y97" s="596"/>
      <c r="Z97" s="596"/>
      <c r="AA97" s="596"/>
      <c r="AB97" s="596"/>
      <c r="AC97" s="488"/>
      <c r="AD97" s="316"/>
      <c r="AE97" s="316"/>
      <c r="AF97" s="316"/>
      <c r="AG97" s="489"/>
      <c r="AH97" s="312"/>
      <c r="AI97" s="312"/>
      <c r="AJ97" s="312"/>
      <c r="AK97" s="312"/>
      <c r="AL97" s="312"/>
      <c r="AM97" s="312"/>
      <c r="AN97" s="312"/>
      <c r="AO97" s="312"/>
      <c r="AQ97" s="68"/>
    </row>
    <row r="98" spans="1:45" ht="7.5" customHeight="1">
      <c r="A98" s="316"/>
      <c r="B98" s="316"/>
      <c r="C98" s="316"/>
      <c r="D98" s="316"/>
      <c r="E98" s="305"/>
      <c r="F98" s="305"/>
      <c r="G98" s="594" t="s">
        <v>242</v>
      </c>
      <c r="H98" s="500"/>
      <c r="I98" s="500"/>
      <c r="J98" s="500"/>
      <c r="K98" s="500"/>
      <c r="L98" s="500"/>
      <c r="M98" s="500"/>
      <c r="N98" s="500"/>
      <c r="O98" s="500"/>
      <c r="P98" s="500"/>
      <c r="Q98" s="500"/>
      <c r="R98" s="500"/>
      <c r="S98" s="500"/>
      <c r="T98" s="500"/>
      <c r="U98" s="500"/>
      <c r="V98" s="500"/>
      <c r="W98" s="500"/>
      <c r="X98" s="500"/>
      <c r="Y98" s="500"/>
      <c r="Z98" s="500"/>
      <c r="AA98" s="500"/>
      <c r="AB98" s="500"/>
      <c r="AC98" s="488"/>
      <c r="AD98" s="488"/>
      <c r="AE98" s="488"/>
      <c r="AF98" s="488"/>
      <c r="AG98" s="488"/>
      <c r="AH98" s="312"/>
      <c r="AI98" s="312"/>
      <c r="AJ98" s="312"/>
      <c r="AK98" s="312"/>
      <c r="AL98" s="312"/>
      <c r="AM98" s="312"/>
      <c r="AN98" s="312"/>
      <c r="AO98" s="312"/>
    </row>
    <row r="99" spans="1:45" ht="7.5" customHeight="1">
      <c r="A99" s="316"/>
      <c r="B99" s="316"/>
      <c r="C99" s="316"/>
      <c r="D99" s="316"/>
      <c r="E99" s="305"/>
      <c r="F99" s="305"/>
      <c r="G99" s="500"/>
      <c r="H99" s="500"/>
      <c r="I99" s="500"/>
      <c r="J99" s="500"/>
      <c r="K99" s="500"/>
      <c r="L99" s="500"/>
      <c r="M99" s="500"/>
      <c r="N99" s="500"/>
      <c r="O99" s="500"/>
      <c r="P99" s="500"/>
      <c r="Q99" s="500"/>
      <c r="R99" s="500"/>
      <c r="S99" s="500"/>
      <c r="T99" s="500"/>
      <c r="U99" s="500"/>
      <c r="V99" s="500"/>
      <c r="W99" s="500"/>
      <c r="X99" s="500"/>
      <c r="Y99" s="500"/>
      <c r="Z99" s="500"/>
      <c r="AA99" s="500"/>
      <c r="AB99" s="500"/>
      <c r="AC99" s="488"/>
      <c r="AD99" s="488"/>
      <c r="AE99" s="488"/>
      <c r="AF99" s="488"/>
      <c r="AG99" s="488"/>
      <c r="AH99" s="312"/>
      <c r="AI99" s="312"/>
      <c r="AJ99" s="312"/>
      <c r="AK99" s="312"/>
      <c r="AL99" s="312"/>
      <c r="AM99" s="312"/>
      <c r="AN99" s="312"/>
      <c r="AO99" s="312"/>
    </row>
    <row r="100" spans="1:45" ht="7.5" customHeight="1">
      <c r="A100" s="316"/>
      <c r="B100" s="316"/>
      <c r="C100" s="316"/>
      <c r="D100" s="316"/>
      <c r="E100" s="305"/>
      <c r="F100" s="305"/>
      <c r="G100" s="500"/>
      <c r="H100" s="500"/>
      <c r="I100" s="500"/>
      <c r="J100" s="500"/>
      <c r="K100" s="500"/>
      <c r="L100" s="500"/>
      <c r="M100" s="500"/>
      <c r="N100" s="500"/>
      <c r="O100" s="500"/>
      <c r="P100" s="500"/>
      <c r="Q100" s="500"/>
      <c r="R100" s="500"/>
      <c r="S100" s="500"/>
      <c r="T100" s="500"/>
      <c r="U100" s="500"/>
      <c r="V100" s="500"/>
      <c r="W100" s="500"/>
      <c r="X100" s="500"/>
      <c r="Y100" s="500"/>
      <c r="Z100" s="500"/>
      <c r="AA100" s="500"/>
      <c r="AB100" s="500"/>
      <c r="AC100" s="488"/>
      <c r="AD100" s="488"/>
      <c r="AE100" s="488"/>
      <c r="AF100" s="488"/>
      <c r="AG100" s="488"/>
      <c r="AH100" s="312"/>
      <c r="AI100" s="312"/>
      <c r="AJ100" s="312"/>
      <c r="AK100" s="312"/>
      <c r="AL100" s="312"/>
      <c r="AM100" s="312"/>
      <c r="AN100" s="312"/>
      <c r="AO100" s="312"/>
    </row>
    <row r="101" spans="1:45" ht="7.5" customHeight="1">
      <c r="A101" s="316"/>
      <c r="B101" s="316"/>
      <c r="C101" s="316"/>
      <c r="D101" s="316"/>
      <c r="E101" s="305"/>
      <c r="F101" s="305"/>
      <c r="AC101" s="312"/>
      <c r="AD101" s="312"/>
      <c r="AE101" s="312"/>
      <c r="AF101" s="312"/>
      <c r="AG101" s="312"/>
      <c r="AI101" s="312"/>
      <c r="AJ101" s="312"/>
      <c r="AK101" s="312"/>
      <c r="AL101" s="312"/>
      <c r="AM101" s="312"/>
      <c r="AN101" s="312"/>
      <c r="AO101" s="312"/>
      <c r="AP101" s="305"/>
    </row>
    <row r="102" spans="1:45" ht="7.5" customHeight="1">
      <c r="A102" s="484" t="s">
        <v>93</v>
      </c>
      <c r="B102" s="488"/>
      <c r="C102" s="488"/>
      <c r="D102" s="488"/>
      <c r="E102" s="488"/>
      <c r="F102" s="488"/>
      <c r="G102" s="593" t="s">
        <v>196</v>
      </c>
      <c r="H102" s="593"/>
      <c r="I102" s="483" t="s">
        <v>576</v>
      </c>
      <c r="J102" s="488"/>
      <c r="K102" s="488"/>
      <c r="L102" s="488"/>
      <c r="M102" s="488"/>
      <c r="N102" s="488"/>
      <c r="O102" s="488"/>
      <c r="P102" s="488"/>
      <c r="Q102" s="488"/>
      <c r="R102" s="488"/>
      <c r="S102" s="488"/>
      <c r="T102" s="488"/>
      <c r="U102" s="488"/>
      <c r="V102" s="488"/>
      <c r="W102" s="488"/>
      <c r="X102" s="488"/>
      <c r="Y102" s="488"/>
      <c r="Z102" s="488"/>
      <c r="AA102" s="488"/>
      <c r="AB102" s="488"/>
      <c r="AC102" s="488"/>
      <c r="AD102" s="488"/>
      <c r="AE102" s="488"/>
      <c r="AF102" s="488"/>
      <c r="AG102" s="488"/>
      <c r="AH102" s="488"/>
      <c r="AI102" s="488"/>
      <c r="AJ102" s="488"/>
      <c r="AK102" s="488"/>
      <c r="AL102" s="488"/>
      <c r="AM102" s="488"/>
      <c r="AN102" s="488"/>
      <c r="AO102" s="68"/>
      <c r="AP102" s="312"/>
    </row>
    <row r="103" spans="1:45" ht="7.5" customHeight="1">
      <c r="A103" s="488"/>
      <c r="B103" s="488"/>
      <c r="C103" s="488"/>
      <c r="D103" s="488"/>
      <c r="E103" s="488"/>
      <c r="F103" s="488"/>
      <c r="G103" s="593"/>
      <c r="H103" s="593"/>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488"/>
      <c r="AG103" s="488"/>
      <c r="AH103" s="488"/>
      <c r="AI103" s="488"/>
      <c r="AJ103" s="488"/>
      <c r="AK103" s="488"/>
      <c r="AL103" s="488"/>
      <c r="AM103" s="488"/>
      <c r="AN103" s="488"/>
    </row>
    <row r="104" spans="1:45" s="312" customFormat="1" ht="7.5" customHeight="1">
      <c r="A104" s="488"/>
      <c r="B104" s="488"/>
      <c r="C104" s="488"/>
      <c r="D104" s="488"/>
      <c r="E104" s="488"/>
      <c r="F104" s="488"/>
      <c r="G104" s="593"/>
      <c r="H104" s="593"/>
      <c r="I104" s="488"/>
      <c r="J104" s="488"/>
      <c r="K104" s="488"/>
      <c r="L104" s="488"/>
      <c r="M104" s="488"/>
      <c r="N104" s="488"/>
      <c r="O104" s="488"/>
      <c r="P104" s="488"/>
      <c r="Q104" s="488"/>
      <c r="R104" s="488"/>
      <c r="S104" s="488"/>
      <c r="T104" s="488"/>
      <c r="U104" s="488"/>
      <c r="V104" s="488"/>
      <c r="W104" s="488"/>
      <c r="X104" s="488"/>
      <c r="Y104" s="488"/>
      <c r="Z104" s="488"/>
      <c r="AA104" s="488"/>
      <c r="AB104" s="488"/>
      <c r="AC104" s="488"/>
      <c r="AD104" s="488"/>
      <c r="AE104" s="488"/>
      <c r="AF104" s="488"/>
      <c r="AG104" s="488"/>
      <c r="AH104" s="488"/>
      <c r="AI104" s="488"/>
      <c r="AJ104" s="488"/>
      <c r="AK104" s="488"/>
      <c r="AL104" s="488"/>
      <c r="AM104" s="488"/>
      <c r="AN104" s="488"/>
      <c r="AO104" s="1"/>
      <c r="AP104" s="1"/>
      <c r="AQ104" s="1"/>
      <c r="AR104" s="26"/>
      <c r="AS104" s="26"/>
    </row>
    <row r="105" spans="1:45" s="312" customFormat="1" ht="7.5" customHeight="1">
      <c r="A105" s="316"/>
      <c r="B105" s="316"/>
      <c r="C105" s="316"/>
      <c r="D105" s="316"/>
      <c r="E105" s="305"/>
      <c r="F105" s="305"/>
      <c r="G105" s="593" t="s">
        <v>110</v>
      </c>
      <c r="H105" s="593"/>
      <c r="I105" s="592" t="s">
        <v>96</v>
      </c>
      <c r="J105" s="488"/>
      <c r="K105" s="488"/>
      <c r="L105" s="488"/>
      <c r="M105" s="488"/>
      <c r="N105" s="69"/>
      <c r="O105" s="592" t="s">
        <v>229</v>
      </c>
      <c r="P105" s="488"/>
      <c r="Q105" s="488"/>
      <c r="R105" s="488"/>
      <c r="S105" s="488"/>
      <c r="T105" s="488"/>
      <c r="U105" s="488"/>
      <c r="V105" s="488"/>
      <c r="W105" s="316"/>
      <c r="X105" s="1"/>
      <c r="Y105" s="1"/>
      <c r="Z105" s="592" t="s">
        <v>197</v>
      </c>
      <c r="AA105" s="488"/>
      <c r="AB105" s="488"/>
      <c r="AC105" s="488"/>
      <c r="AD105" s="488"/>
      <c r="AE105" s="1"/>
      <c r="AF105" s="1"/>
      <c r="AG105" s="1"/>
      <c r="AH105" s="1"/>
      <c r="AI105" s="1"/>
      <c r="AJ105" s="1"/>
      <c r="AK105" s="1"/>
      <c r="AL105" s="1"/>
      <c r="AM105" s="1"/>
      <c r="AN105" s="1"/>
      <c r="AO105" s="1"/>
      <c r="AP105" s="1"/>
      <c r="AQ105" s="1"/>
      <c r="AR105" s="26"/>
      <c r="AS105" s="26"/>
    </row>
    <row r="106" spans="1:45" s="312" customFormat="1" ht="7.5" customHeight="1">
      <c r="A106" s="316"/>
      <c r="B106" s="316"/>
      <c r="C106" s="316"/>
      <c r="D106" s="316"/>
      <c r="E106" s="305"/>
      <c r="F106" s="305"/>
      <c r="G106" s="593"/>
      <c r="H106" s="593"/>
      <c r="I106" s="488"/>
      <c r="J106" s="488"/>
      <c r="K106" s="488"/>
      <c r="L106" s="488"/>
      <c r="M106" s="488"/>
      <c r="N106" s="69"/>
      <c r="O106" s="488"/>
      <c r="P106" s="488"/>
      <c r="Q106" s="488"/>
      <c r="R106" s="488"/>
      <c r="S106" s="488"/>
      <c r="T106" s="488"/>
      <c r="U106" s="488"/>
      <c r="V106" s="488"/>
      <c r="W106" s="316"/>
      <c r="X106" s="1"/>
      <c r="Y106" s="1"/>
      <c r="Z106" s="488"/>
      <c r="AA106" s="488"/>
      <c r="AB106" s="488"/>
      <c r="AC106" s="488"/>
      <c r="AD106" s="488"/>
      <c r="AE106" s="1"/>
      <c r="AF106" s="1"/>
      <c r="AG106" s="1"/>
      <c r="AH106" s="1"/>
      <c r="AI106" s="1"/>
      <c r="AJ106" s="1"/>
      <c r="AK106" s="1"/>
      <c r="AL106" s="1"/>
      <c r="AM106" s="1"/>
      <c r="AN106" s="1"/>
      <c r="AO106" s="1"/>
      <c r="AP106" s="1"/>
      <c r="AQ106" s="1"/>
      <c r="AR106" s="26"/>
      <c r="AS106" s="26"/>
    </row>
    <row r="107" spans="1:45" s="312" customFormat="1" ht="7.5" customHeight="1">
      <c r="A107" s="316"/>
      <c r="B107" s="316"/>
      <c r="C107" s="316"/>
      <c r="D107" s="316"/>
      <c r="E107" s="305"/>
      <c r="F107" s="305"/>
      <c r="G107" s="593"/>
      <c r="H107" s="593"/>
      <c r="I107" s="488"/>
      <c r="J107" s="488"/>
      <c r="K107" s="488"/>
      <c r="L107" s="488"/>
      <c r="M107" s="488"/>
      <c r="N107" s="69"/>
      <c r="O107" s="488"/>
      <c r="P107" s="488"/>
      <c r="Q107" s="488"/>
      <c r="R107" s="488"/>
      <c r="S107" s="488"/>
      <c r="T107" s="488"/>
      <c r="U107" s="488"/>
      <c r="V107" s="488"/>
      <c r="W107" s="316"/>
      <c r="X107" s="1"/>
      <c r="Y107" s="1"/>
      <c r="Z107" s="488"/>
      <c r="AA107" s="488"/>
      <c r="AB107" s="488"/>
      <c r="AC107" s="488"/>
      <c r="AD107" s="488"/>
      <c r="AE107" s="364"/>
      <c r="AF107" s="316"/>
      <c r="AG107" s="316"/>
      <c r="AH107" s="1"/>
      <c r="AI107" s="1"/>
      <c r="AJ107" s="1"/>
      <c r="AK107" s="1"/>
      <c r="AL107" s="1"/>
      <c r="AM107" s="1"/>
      <c r="AN107" s="1"/>
      <c r="AO107" s="1"/>
      <c r="AP107" s="1"/>
      <c r="AQ107" s="1"/>
      <c r="AR107" s="26"/>
      <c r="AS107" s="26"/>
    </row>
    <row r="108" spans="1:45" s="312" customFormat="1" ht="7.5" customHeight="1">
      <c r="A108" s="316"/>
      <c r="B108" s="316"/>
      <c r="C108" s="316"/>
      <c r="D108" s="316"/>
      <c r="E108" s="305"/>
      <c r="F108" s="305"/>
      <c r="G108" s="70"/>
      <c r="H108" s="70"/>
      <c r="N108" s="69"/>
      <c r="O108" s="592" t="s">
        <v>230</v>
      </c>
      <c r="P108" s="488"/>
      <c r="Q108" s="488"/>
      <c r="R108" s="488"/>
      <c r="S108" s="488"/>
      <c r="T108" s="488"/>
      <c r="U108" s="488"/>
      <c r="V108" s="316"/>
      <c r="W108" s="316"/>
      <c r="X108" s="1"/>
      <c r="Y108" s="1"/>
      <c r="Z108" s="592" t="s">
        <v>97</v>
      </c>
      <c r="AA108" s="488"/>
      <c r="AB108" s="488"/>
      <c r="AC108" s="488"/>
      <c r="AD108" s="488"/>
      <c r="AE108" s="1"/>
      <c r="AF108" s="1"/>
      <c r="AG108" s="1"/>
      <c r="AH108" s="1"/>
      <c r="AI108" s="1"/>
      <c r="AJ108" s="1"/>
      <c r="AK108" s="1"/>
      <c r="AL108" s="1"/>
      <c r="AM108" s="1"/>
      <c r="AN108" s="1"/>
      <c r="AO108" s="1"/>
      <c r="AP108" s="1"/>
      <c r="AQ108" s="1"/>
      <c r="AR108" s="26"/>
      <c r="AS108" s="26"/>
    </row>
    <row r="109" spans="1:45" s="312" customFormat="1" ht="7.5" customHeight="1">
      <c r="A109" s="316"/>
      <c r="B109" s="316"/>
      <c r="C109" s="316"/>
      <c r="D109" s="316"/>
      <c r="E109" s="305"/>
      <c r="F109" s="305"/>
      <c r="N109" s="69"/>
      <c r="O109" s="488"/>
      <c r="P109" s="488"/>
      <c r="Q109" s="488"/>
      <c r="R109" s="488"/>
      <c r="S109" s="488"/>
      <c r="T109" s="488"/>
      <c r="U109" s="488"/>
      <c r="V109" s="316"/>
      <c r="W109" s="316"/>
      <c r="X109" s="1"/>
      <c r="Y109" s="1"/>
      <c r="Z109" s="488"/>
      <c r="AA109" s="488"/>
      <c r="AB109" s="488"/>
      <c r="AC109" s="488"/>
      <c r="AD109" s="488"/>
      <c r="AE109" s="1"/>
      <c r="AF109" s="1"/>
      <c r="AG109" s="1"/>
      <c r="AH109" s="1"/>
      <c r="AI109" s="1"/>
      <c r="AJ109" s="305"/>
      <c r="AK109" s="305"/>
      <c r="AL109" s="305"/>
      <c r="AM109" s="305"/>
      <c r="AN109" s="305"/>
      <c r="AO109" s="1"/>
      <c r="AP109" s="1"/>
      <c r="AQ109" s="1"/>
      <c r="AR109" s="26"/>
      <c r="AS109" s="26"/>
    </row>
    <row r="110" spans="1:45" s="312" customFormat="1" ht="6.75" customHeight="1">
      <c r="A110" s="316"/>
      <c r="B110" s="316"/>
      <c r="C110" s="316"/>
      <c r="D110" s="316"/>
      <c r="E110" s="305"/>
      <c r="F110" s="305"/>
      <c r="N110" s="69"/>
      <c r="O110" s="488"/>
      <c r="P110" s="488"/>
      <c r="Q110" s="488"/>
      <c r="R110" s="488"/>
      <c r="S110" s="488"/>
      <c r="T110" s="488"/>
      <c r="U110" s="488"/>
      <c r="V110" s="316"/>
      <c r="W110" s="316"/>
      <c r="X110" s="1"/>
      <c r="Y110" s="1"/>
      <c r="Z110" s="488"/>
      <c r="AA110" s="488"/>
      <c r="AB110" s="488"/>
      <c r="AC110" s="488"/>
      <c r="AD110" s="488"/>
      <c r="AE110" s="1"/>
      <c r="AF110" s="1"/>
      <c r="AG110" s="1"/>
      <c r="AH110" s="1"/>
      <c r="AI110" s="1"/>
      <c r="AJ110" s="305"/>
      <c r="AK110" s="305"/>
      <c r="AL110" s="305"/>
      <c r="AM110" s="305"/>
      <c r="AN110" s="305"/>
      <c r="AO110" s="1"/>
      <c r="AP110" s="305"/>
      <c r="AR110" s="26"/>
      <c r="AS110" s="26"/>
    </row>
    <row r="111" spans="1:45" s="312" customFormat="1" ht="7.5" customHeight="1">
      <c r="A111" s="316"/>
      <c r="B111" s="316"/>
      <c r="C111" s="316"/>
      <c r="D111" s="316"/>
      <c r="E111" s="305"/>
      <c r="F111" s="305"/>
      <c r="N111" s="69"/>
      <c r="O111" s="592" t="s">
        <v>231</v>
      </c>
      <c r="P111" s="488"/>
      <c r="Q111" s="488"/>
      <c r="R111" s="488"/>
      <c r="S111" s="488"/>
      <c r="T111" s="488"/>
      <c r="U111" s="488"/>
      <c r="V111" s="488"/>
      <c r="W111" s="316"/>
      <c r="X111" s="1"/>
      <c r="Y111" s="1"/>
      <c r="Z111" s="592" t="s">
        <v>227</v>
      </c>
      <c r="AA111" s="488"/>
      <c r="AB111" s="488"/>
      <c r="AC111" s="488"/>
      <c r="AD111" s="488"/>
      <c r="AE111" s="488"/>
      <c r="AF111" s="488"/>
      <c r="AG111" s="1"/>
      <c r="AH111" s="1"/>
      <c r="AI111" s="1"/>
      <c r="AJ111" s="1"/>
      <c r="AK111" s="1"/>
      <c r="AL111" s="1"/>
      <c r="AM111" s="1"/>
      <c r="AN111" s="1"/>
      <c r="AO111" s="1"/>
      <c r="AP111" s="1"/>
      <c r="AQ111" s="1"/>
      <c r="AR111" s="26"/>
      <c r="AS111" s="26"/>
    </row>
    <row r="112" spans="1:45" s="312" customFormat="1" ht="7.5" customHeight="1">
      <c r="A112" s="316"/>
      <c r="B112" s="316"/>
      <c r="C112" s="316"/>
      <c r="D112" s="316"/>
      <c r="E112" s="305"/>
      <c r="F112" s="305"/>
      <c r="G112" s="70"/>
      <c r="H112" s="70"/>
      <c r="I112" s="70"/>
      <c r="J112" s="70"/>
      <c r="K112" s="70"/>
      <c r="L112" s="70"/>
      <c r="M112" s="70"/>
      <c r="N112" s="69"/>
      <c r="O112" s="488"/>
      <c r="P112" s="488"/>
      <c r="Q112" s="488"/>
      <c r="R112" s="488"/>
      <c r="S112" s="488"/>
      <c r="T112" s="488"/>
      <c r="U112" s="488"/>
      <c r="V112" s="488"/>
      <c r="W112" s="316"/>
      <c r="X112" s="1"/>
      <c r="Y112" s="1"/>
      <c r="Z112" s="488"/>
      <c r="AA112" s="488"/>
      <c r="AB112" s="488"/>
      <c r="AC112" s="488"/>
      <c r="AD112" s="488"/>
      <c r="AE112" s="488"/>
      <c r="AF112" s="488"/>
      <c r="AG112" s="1"/>
      <c r="AH112" s="1"/>
      <c r="AI112" s="1"/>
      <c r="AJ112" s="1"/>
      <c r="AK112" s="1"/>
      <c r="AL112" s="1"/>
      <c r="AM112" s="1"/>
      <c r="AN112" s="1"/>
      <c r="AO112" s="1"/>
      <c r="AP112" s="1"/>
      <c r="AQ112" s="1"/>
      <c r="AR112" s="26"/>
      <c r="AS112" s="26"/>
    </row>
    <row r="113" spans="1:52" s="312" customFormat="1" ht="7.5" customHeight="1">
      <c r="A113" s="316"/>
      <c r="B113" s="316"/>
      <c r="C113" s="316"/>
      <c r="D113" s="316"/>
      <c r="E113" s="305"/>
      <c r="F113" s="305"/>
      <c r="G113" s="70"/>
      <c r="H113" s="70"/>
      <c r="I113" s="70"/>
      <c r="J113" s="70"/>
      <c r="K113" s="70"/>
      <c r="L113" s="70"/>
      <c r="M113" s="70"/>
      <c r="N113" s="69"/>
      <c r="O113" s="488"/>
      <c r="P113" s="488"/>
      <c r="Q113" s="488"/>
      <c r="R113" s="488"/>
      <c r="S113" s="488"/>
      <c r="T113" s="488"/>
      <c r="U113" s="488"/>
      <c r="V113" s="488"/>
      <c r="W113" s="316"/>
      <c r="X113" s="1"/>
      <c r="Y113" s="1"/>
      <c r="Z113" s="488"/>
      <c r="AA113" s="488"/>
      <c r="AB113" s="488"/>
      <c r="AC113" s="488"/>
      <c r="AD113" s="488"/>
      <c r="AE113" s="488"/>
      <c r="AF113" s="488"/>
      <c r="AG113" s="316"/>
      <c r="AH113" s="1"/>
      <c r="AI113" s="1"/>
      <c r="AJ113" s="1"/>
      <c r="AK113" s="1"/>
      <c r="AL113" s="1"/>
      <c r="AM113" s="1"/>
      <c r="AN113" s="1"/>
      <c r="AO113" s="1"/>
      <c r="AP113" s="1"/>
      <c r="AQ113" s="1"/>
      <c r="AR113" s="26"/>
      <c r="AS113" s="26"/>
    </row>
    <row r="114" spans="1:52" s="312" customFormat="1" ht="7.5" customHeight="1">
      <c r="A114" s="316"/>
      <c r="B114" s="316"/>
      <c r="C114" s="316"/>
      <c r="D114" s="316"/>
      <c r="E114" s="305"/>
      <c r="F114" s="305"/>
      <c r="G114" s="593" t="s">
        <v>75</v>
      </c>
      <c r="H114" s="593"/>
      <c r="I114" s="592" t="s">
        <v>98</v>
      </c>
      <c r="J114" s="592"/>
      <c r="K114" s="592"/>
      <c r="L114" s="592"/>
      <c r="M114" s="592"/>
      <c r="N114" s="592" t="s">
        <v>198</v>
      </c>
      <c r="O114" s="592" t="s">
        <v>232</v>
      </c>
      <c r="P114" s="488"/>
      <c r="Q114" s="488"/>
      <c r="R114" s="488"/>
      <c r="S114" s="488"/>
      <c r="T114" s="488"/>
      <c r="U114" s="488"/>
      <c r="V114" s="488"/>
      <c r="W114" s="488"/>
      <c r="X114" s="488"/>
      <c r="Y114" s="488"/>
      <c r="Z114" s="484" t="s">
        <v>97</v>
      </c>
      <c r="AA114" s="488"/>
      <c r="AB114" s="488"/>
      <c r="AC114" s="488"/>
      <c r="AD114" s="488"/>
      <c r="AE114" s="1"/>
      <c r="AF114" s="1"/>
      <c r="AG114" s="1"/>
      <c r="AH114" s="26"/>
      <c r="AI114" s="305"/>
      <c r="AJ114" s="305"/>
      <c r="AK114" s="305"/>
      <c r="AL114" s="305"/>
      <c r="AM114" s="305"/>
      <c r="AN114" s="305"/>
      <c r="AO114" s="1"/>
      <c r="AP114" s="305"/>
      <c r="AR114" s="26"/>
      <c r="AS114" s="26"/>
    </row>
    <row r="115" spans="1:52" s="312" customFormat="1" ht="7.5" customHeight="1">
      <c r="A115" s="316"/>
      <c r="B115" s="316"/>
      <c r="C115" s="316"/>
      <c r="D115" s="316"/>
      <c r="E115" s="305"/>
      <c r="F115" s="305"/>
      <c r="G115" s="593"/>
      <c r="H115" s="593"/>
      <c r="I115" s="592"/>
      <c r="J115" s="592"/>
      <c r="K115" s="592"/>
      <c r="L115" s="592"/>
      <c r="M115" s="592"/>
      <c r="N115" s="488"/>
      <c r="O115" s="488"/>
      <c r="P115" s="488"/>
      <c r="Q115" s="488"/>
      <c r="R115" s="488"/>
      <c r="S115" s="488"/>
      <c r="T115" s="488"/>
      <c r="U115" s="488"/>
      <c r="V115" s="488"/>
      <c r="W115" s="488"/>
      <c r="X115" s="488"/>
      <c r="Y115" s="488"/>
      <c r="Z115" s="488"/>
      <c r="AA115" s="488"/>
      <c r="AB115" s="488"/>
      <c r="AC115" s="488"/>
      <c r="AD115" s="488"/>
      <c r="AE115" s="1"/>
      <c r="AF115" s="1"/>
      <c r="AG115" s="1"/>
      <c r="AH115" s="26"/>
      <c r="AI115" s="305"/>
      <c r="AJ115" s="305"/>
      <c r="AK115" s="305"/>
      <c r="AL115" s="305"/>
      <c r="AM115" s="305"/>
      <c r="AN115" s="305"/>
      <c r="AO115" s="305"/>
      <c r="AP115" s="305"/>
      <c r="AR115" s="26"/>
      <c r="AS115" s="26"/>
    </row>
    <row r="116" spans="1:52" s="312" customFormat="1" ht="7.5" customHeight="1">
      <c r="A116" s="316"/>
      <c r="B116" s="316"/>
      <c r="C116" s="316"/>
      <c r="D116" s="316"/>
      <c r="E116" s="305"/>
      <c r="F116" s="305"/>
      <c r="G116" s="593"/>
      <c r="H116" s="593"/>
      <c r="I116" s="592"/>
      <c r="J116" s="592"/>
      <c r="K116" s="592"/>
      <c r="L116" s="592"/>
      <c r="M116" s="592"/>
      <c r="N116" s="488"/>
      <c r="O116" s="488"/>
      <c r="P116" s="488"/>
      <c r="Q116" s="488"/>
      <c r="R116" s="488"/>
      <c r="S116" s="488"/>
      <c r="T116" s="488"/>
      <c r="U116" s="488"/>
      <c r="V116" s="488"/>
      <c r="W116" s="488"/>
      <c r="X116" s="488"/>
      <c r="Y116" s="488"/>
      <c r="Z116" s="488"/>
      <c r="AA116" s="488"/>
      <c r="AB116" s="488"/>
      <c r="AC116" s="488"/>
      <c r="AD116" s="488"/>
      <c r="AE116" s="1"/>
      <c r="AF116" s="1"/>
      <c r="AG116" s="1"/>
      <c r="AH116" s="26"/>
      <c r="AI116" s="305"/>
      <c r="AO116" s="305"/>
      <c r="AP116" s="305"/>
      <c r="AR116" s="26"/>
      <c r="AS116" s="26"/>
    </row>
    <row r="117" spans="1:52" s="312" customFormat="1" ht="7.5" customHeight="1">
      <c r="A117" s="1"/>
      <c r="B117" s="322"/>
      <c r="C117" s="305"/>
      <c r="D117" s="331"/>
      <c r="F117" s="21"/>
      <c r="P117" s="1"/>
      <c r="Q117" s="1"/>
      <c r="R117" s="1"/>
      <c r="S117" s="1"/>
      <c r="T117" s="1"/>
      <c r="U117" s="1"/>
      <c r="V117" s="1"/>
      <c r="W117" s="1"/>
      <c r="X117" s="1"/>
      <c r="Y117" s="1"/>
      <c r="Z117" s="1"/>
      <c r="AA117" s="1"/>
      <c r="AB117" s="1"/>
      <c r="AC117" s="1"/>
      <c r="AD117" s="1"/>
      <c r="AE117" s="1"/>
      <c r="AF117" s="1"/>
      <c r="AG117" s="1"/>
      <c r="AH117" s="1"/>
      <c r="AI117" s="1"/>
      <c r="AM117" s="1"/>
      <c r="AN117" s="1"/>
      <c r="AP117" s="309"/>
      <c r="AR117" s="26"/>
      <c r="AS117" s="26"/>
    </row>
    <row r="118" spans="1:52" s="312" customFormat="1" ht="7.5" customHeight="1">
      <c r="B118" s="322"/>
      <c r="C118" s="305"/>
      <c r="F118" s="21"/>
      <c r="P118" s="1"/>
      <c r="Q118" s="1"/>
      <c r="R118" s="1"/>
      <c r="S118" s="1"/>
      <c r="T118" s="1"/>
      <c r="U118" s="1"/>
      <c r="V118" s="1"/>
      <c r="W118" s="1"/>
      <c r="X118" s="1"/>
      <c r="Y118" s="1"/>
      <c r="Z118" s="1"/>
      <c r="AA118" s="1"/>
      <c r="AB118" s="1"/>
      <c r="AC118" s="1"/>
      <c r="AD118" s="1"/>
      <c r="AE118" s="1"/>
      <c r="AF118" s="1"/>
      <c r="AG118" s="1"/>
      <c r="AH118" s="1"/>
      <c r="AI118" s="1"/>
      <c r="AM118" s="1"/>
      <c r="AN118" s="1"/>
      <c r="AO118" s="305"/>
      <c r="AP118" s="341"/>
      <c r="AR118" s="26"/>
      <c r="AS118" s="26"/>
    </row>
    <row r="119" spans="1:52" s="312" customFormat="1" ht="7.5" customHeight="1">
      <c r="A119" s="1"/>
      <c r="B119" s="322"/>
      <c r="C119" s="305"/>
      <c r="D119" s="331"/>
      <c r="F119" s="40"/>
      <c r="P119" s="1"/>
      <c r="Q119" s="1"/>
      <c r="R119" s="1"/>
      <c r="S119" s="1"/>
      <c r="T119" s="1"/>
      <c r="U119" s="1"/>
      <c r="V119" s="1"/>
      <c r="W119" s="1"/>
      <c r="X119" s="1"/>
      <c r="Y119" s="1"/>
      <c r="Z119" s="1"/>
      <c r="AA119" s="1"/>
      <c r="AB119" s="1"/>
      <c r="AC119" s="1"/>
      <c r="AD119" s="1"/>
      <c r="AE119" s="1"/>
      <c r="AF119" s="1"/>
      <c r="AG119" s="1"/>
      <c r="AH119" s="1"/>
      <c r="AI119" s="1"/>
      <c r="AM119" s="1"/>
      <c r="AN119" s="1"/>
      <c r="AO119" s="305"/>
      <c r="AP119" s="341"/>
      <c r="AR119" s="26"/>
      <c r="AS119" s="26"/>
    </row>
    <row r="120" spans="1:52" ht="7.5" customHeight="1">
      <c r="A120" s="312"/>
      <c r="B120" s="305"/>
      <c r="C120" s="326"/>
      <c r="D120" s="308"/>
      <c r="E120" s="308"/>
      <c r="F120" s="308"/>
      <c r="G120" s="308"/>
      <c r="H120" s="308"/>
      <c r="I120" s="308"/>
      <c r="J120" s="308"/>
      <c r="K120" s="308"/>
      <c r="L120" s="313"/>
      <c r="M120" s="313"/>
      <c r="N120" s="313"/>
      <c r="O120" s="313"/>
      <c r="AK120" s="357"/>
      <c r="AL120" s="357"/>
      <c r="AT120" s="312"/>
      <c r="AU120" s="312"/>
      <c r="AV120" s="312"/>
      <c r="AW120" s="312"/>
      <c r="AX120" s="312"/>
      <c r="AY120" s="312"/>
      <c r="AZ120" s="312"/>
    </row>
    <row r="121" spans="1:52" ht="7.5" customHeight="1">
      <c r="A121" s="312"/>
      <c r="B121" s="305"/>
      <c r="C121" s="68"/>
      <c r="D121" s="309"/>
      <c r="E121" s="342"/>
      <c r="F121" s="342"/>
      <c r="G121" s="342"/>
      <c r="H121" s="342"/>
      <c r="I121" s="342"/>
      <c r="J121" s="342"/>
      <c r="K121" s="308"/>
      <c r="L121" s="308"/>
      <c r="T121" s="41"/>
      <c r="U121" s="41"/>
      <c r="V121" s="41"/>
      <c r="W121" s="41"/>
      <c r="X121" s="41"/>
      <c r="Y121" s="41"/>
      <c r="Z121" s="41"/>
      <c r="AA121" s="41"/>
      <c r="AB121" s="41"/>
      <c r="AC121" s="41"/>
      <c r="AD121" s="41"/>
      <c r="AE121" s="41"/>
      <c r="AK121" s="357"/>
      <c r="AL121" s="357"/>
      <c r="AT121" s="312"/>
      <c r="AU121" s="312"/>
      <c r="AV121" s="312"/>
      <c r="AW121" s="312"/>
      <c r="AX121" s="312"/>
      <c r="AY121" s="312"/>
      <c r="AZ121" s="312"/>
    </row>
    <row r="122" spans="1:52" s="312" customFormat="1" ht="7.5" customHeight="1">
      <c r="A122" s="319"/>
      <c r="B122" s="319"/>
      <c r="C122" s="319"/>
      <c r="D122" s="581" t="s">
        <v>0</v>
      </c>
      <c r="E122" s="580"/>
      <c r="F122" s="580"/>
      <c r="G122" s="580"/>
      <c r="H122" s="525"/>
      <c r="I122" s="582" t="s">
        <v>165</v>
      </c>
      <c r="J122" s="580"/>
      <c r="K122" s="580"/>
      <c r="L122" s="580"/>
      <c r="M122" s="580"/>
      <c r="N122" s="580"/>
      <c r="O122" s="516" t="e">
        <f>VLOOKUP($W$11,管理データ原紙!$B$6:$BA$65613,30,FALSE)</f>
        <v>#N/A</v>
      </c>
      <c r="P122" s="516"/>
      <c r="Q122" s="516"/>
      <c r="R122" s="516"/>
      <c r="S122" s="580"/>
      <c r="T122" s="2"/>
      <c r="U122" s="2"/>
      <c r="V122" s="2"/>
      <c r="W122" s="2"/>
      <c r="X122" s="580"/>
      <c r="Y122" s="3"/>
      <c r="Z122" s="3"/>
      <c r="AA122" s="3"/>
      <c r="AB122" s="3"/>
      <c r="AC122" s="3"/>
      <c r="AD122" s="3"/>
      <c r="AE122" s="3"/>
      <c r="AF122" s="3"/>
      <c r="AG122" s="3"/>
      <c r="AH122" s="3"/>
      <c r="AI122" s="3"/>
      <c r="AJ122" s="4"/>
      <c r="AK122" s="5"/>
      <c r="AL122" s="326"/>
      <c r="AM122" s="305"/>
      <c r="AN122" s="305"/>
      <c r="AO122" s="1"/>
      <c r="AP122" s="1"/>
      <c r="AQ122" s="1"/>
      <c r="AR122" s="26"/>
      <c r="AS122" s="26"/>
    </row>
    <row r="123" spans="1:52" ht="7.5" customHeight="1">
      <c r="A123" s="319"/>
      <c r="B123" s="319"/>
      <c r="C123" s="319"/>
      <c r="D123" s="530"/>
      <c r="E123" s="487"/>
      <c r="F123" s="487"/>
      <c r="G123" s="487"/>
      <c r="H123" s="526"/>
      <c r="I123" s="530"/>
      <c r="J123" s="487"/>
      <c r="K123" s="487"/>
      <c r="L123" s="487"/>
      <c r="M123" s="487"/>
      <c r="N123" s="487"/>
      <c r="O123" s="507"/>
      <c r="P123" s="507"/>
      <c r="Q123" s="507"/>
      <c r="R123" s="507"/>
      <c r="S123" s="488"/>
      <c r="T123" s="6"/>
      <c r="U123" s="6"/>
      <c r="V123" s="6"/>
      <c r="W123" s="6"/>
      <c r="X123" s="487"/>
      <c r="Y123" s="7"/>
      <c r="Z123" s="7"/>
      <c r="AA123" s="7"/>
      <c r="AB123" s="7"/>
      <c r="AC123" s="7"/>
      <c r="AD123" s="7"/>
      <c r="AE123" s="7"/>
      <c r="AF123" s="7"/>
      <c r="AG123" s="7"/>
      <c r="AH123" s="7"/>
      <c r="AI123" s="7"/>
      <c r="AJ123" s="8"/>
      <c r="AK123" s="5"/>
      <c r="AL123" s="326"/>
      <c r="AM123" s="305"/>
      <c r="AN123" s="305"/>
      <c r="AT123" s="312"/>
      <c r="AU123" s="312"/>
      <c r="AV123" s="312"/>
      <c r="AW123" s="312"/>
      <c r="AX123" s="312"/>
      <c r="AY123" s="312"/>
      <c r="AZ123" s="312"/>
    </row>
    <row r="124" spans="1:52" ht="7.5" customHeight="1">
      <c r="A124" s="319"/>
      <c r="B124" s="319"/>
      <c r="C124" s="319"/>
      <c r="D124" s="530"/>
      <c r="E124" s="487"/>
      <c r="F124" s="487"/>
      <c r="G124" s="487"/>
      <c r="H124" s="526"/>
      <c r="I124" s="583"/>
      <c r="J124" s="527"/>
      <c r="K124" s="527"/>
      <c r="L124" s="527"/>
      <c r="M124" s="527"/>
      <c r="N124" s="527"/>
      <c r="O124" s="519"/>
      <c r="P124" s="519"/>
      <c r="Q124" s="519"/>
      <c r="R124" s="519"/>
      <c r="S124" s="527"/>
      <c r="T124" s="9"/>
      <c r="U124" s="9"/>
      <c r="V124" s="9"/>
      <c r="W124" s="9"/>
      <c r="X124" s="527"/>
      <c r="Y124" s="10"/>
      <c r="Z124" s="10"/>
      <c r="AA124" s="10"/>
      <c r="AB124" s="10"/>
      <c r="AC124" s="10"/>
      <c r="AD124" s="10"/>
      <c r="AE124" s="10"/>
      <c r="AF124" s="10"/>
      <c r="AG124" s="10"/>
      <c r="AH124" s="10"/>
      <c r="AI124" s="10"/>
      <c r="AJ124" s="11"/>
      <c r="AK124" s="5"/>
      <c r="AL124" s="326"/>
      <c r="AM124" s="305"/>
      <c r="AN124" s="305"/>
      <c r="AT124" s="312"/>
      <c r="AU124" s="312"/>
      <c r="AV124" s="312"/>
      <c r="AW124" s="312"/>
      <c r="AX124" s="312"/>
      <c r="AY124" s="312"/>
      <c r="AZ124" s="312"/>
    </row>
    <row r="125" spans="1:52" s="312" customFormat="1" ht="7.5" customHeight="1">
      <c r="A125" s="319"/>
      <c r="B125" s="319"/>
      <c r="C125" s="319"/>
      <c r="D125" s="348"/>
      <c r="H125" s="349"/>
      <c r="I125" s="531" t="e">
        <f>IF(O122="月給者Ⅰ","基礎給","基本給")</f>
        <v>#N/A</v>
      </c>
      <c r="J125" s="573"/>
      <c r="K125" s="573"/>
      <c r="L125" s="573"/>
      <c r="M125" s="574"/>
      <c r="N125" s="515" t="e">
        <f>VLOOKUP($W$11,管理データ原紙!$B$6:$BA$65613,31,FALSE)</f>
        <v>#N/A</v>
      </c>
      <c r="O125" s="516"/>
      <c r="P125" s="516"/>
      <c r="Q125" s="516"/>
      <c r="R125" s="516"/>
      <c r="S125" s="524" t="s">
        <v>5</v>
      </c>
      <c r="T125" s="580"/>
      <c r="U125" s="584" t="s">
        <v>166</v>
      </c>
      <c r="V125" s="585"/>
      <c r="W125" s="549" t="e">
        <f>VLOOKUP($W$11,管理データ原紙!$B$6:$BA$65613,35,FALSE)</f>
        <v>#N/A</v>
      </c>
      <c r="X125" s="550"/>
      <c r="Y125" s="550"/>
      <c r="Z125" s="550"/>
      <c r="AA125" s="550"/>
      <c r="AB125" s="542" t="s">
        <v>7</v>
      </c>
      <c r="AC125" s="546"/>
      <c r="AD125" s="549" t="e">
        <f>VLOOKUP($W$11,管理データ原紙!$B$6:$BA$65613,36,FALSE)</f>
        <v>#N/A</v>
      </c>
      <c r="AE125" s="550"/>
      <c r="AF125" s="550"/>
      <c r="AG125" s="550"/>
      <c r="AH125" s="550"/>
      <c r="AI125" s="524" t="s">
        <v>5</v>
      </c>
      <c r="AJ125" s="525"/>
      <c r="AK125" s="14"/>
      <c r="AL125" s="305"/>
      <c r="AM125" s="309"/>
      <c r="AN125" s="309"/>
      <c r="AO125" s="305"/>
      <c r="AP125" s="305"/>
      <c r="AR125" s="26"/>
      <c r="AS125" s="26"/>
    </row>
    <row r="126" spans="1:52" s="312" customFormat="1" ht="7.5" customHeight="1">
      <c r="A126" s="1"/>
      <c r="B126" s="328"/>
      <c r="C126" s="328"/>
      <c r="D126" s="15"/>
      <c r="E126" s="341"/>
      <c r="F126" s="341"/>
      <c r="G126" s="341"/>
      <c r="H126" s="17"/>
      <c r="I126" s="575"/>
      <c r="J126" s="486"/>
      <c r="K126" s="486"/>
      <c r="L126" s="486"/>
      <c r="M126" s="576"/>
      <c r="N126" s="517"/>
      <c r="O126" s="502"/>
      <c r="P126" s="502"/>
      <c r="Q126" s="502"/>
      <c r="R126" s="502"/>
      <c r="S126" s="488"/>
      <c r="T126" s="487"/>
      <c r="U126" s="586"/>
      <c r="V126" s="587"/>
      <c r="W126" s="551"/>
      <c r="X126" s="552"/>
      <c r="Y126" s="552"/>
      <c r="Z126" s="552"/>
      <c r="AA126" s="552"/>
      <c r="AB126" s="489"/>
      <c r="AC126" s="547"/>
      <c r="AD126" s="551"/>
      <c r="AE126" s="552"/>
      <c r="AF126" s="552"/>
      <c r="AG126" s="552"/>
      <c r="AH126" s="552"/>
      <c r="AI126" s="488"/>
      <c r="AJ126" s="526"/>
      <c r="AK126" s="14"/>
      <c r="AL126" s="305"/>
      <c r="AM126" s="309"/>
      <c r="AN126" s="309"/>
      <c r="AO126" s="305"/>
      <c r="AP126" s="305"/>
      <c r="AR126" s="26"/>
      <c r="AS126" s="26"/>
    </row>
    <row r="127" spans="1:52" s="312" customFormat="1" ht="7.5" customHeight="1">
      <c r="A127" s="1"/>
      <c r="B127" s="328"/>
      <c r="C127" s="328"/>
      <c r="D127" s="15"/>
      <c r="E127" s="341"/>
      <c r="F127" s="341"/>
      <c r="G127" s="341"/>
      <c r="H127" s="17"/>
      <c r="I127" s="577"/>
      <c r="J127" s="578"/>
      <c r="K127" s="578"/>
      <c r="L127" s="578"/>
      <c r="M127" s="579"/>
      <c r="N127" s="518"/>
      <c r="O127" s="519"/>
      <c r="P127" s="519"/>
      <c r="Q127" s="519"/>
      <c r="R127" s="519"/>
      <c r="S127" s="527"/>
      <c r="T127" s="527"/>
      <c r="U127" s="586"/>
      <c r="V127" s="587"/>
      <c r="W127" s="553"/>
      <c r="X127" s="554"/>
      <c r="Y127" s="554"/>
      <c r="Z127" s="554"/>
      <c r="AA127" s="554"/>
      <c r="AB127" s="545"/>
      <c r="AC127" s="548"/>
      <c r="AD127" s="553"/>
      <c r="AE127" s="554"/>
      <c r="AF127" s="554"/>
      <c r="AG127" s="554"/>
      <c r="AH127" s="554"/>
      <c r="AI127" s="527"/>
      <c r="AJ127" s="528"/>
      <c r="AK127" s="14"/>
      <c r="AL127" s="305"/>
      <c r="AM127" s="309"/>
      <c r="AN127" s="309"/>
      <c r="AO127" s="305"/>
      <c r="AP127" s="305"/>
      <c r="AR127" s="26"/>
      <c r="AS127" s="26"/>
    </row>
    <row r="128" spans="1:52" s="312" customFormat="1" ht="7.5" customHeight="1">
      <c r="A128" s="1"/>
      <c r="B128" s="328"/>
      <c r="C128" s="328"/>
      <c r="D128" s="15"/>
      <c r="E128" s="341"/>
      <c r="F128" s="341"/>
      <c r="G128" s="341"/>
      <c r="H128" s="17"/>
      <c r="I128" s="531"/>
      <c r="J128" s="573"/>
      <c r="K128" s="573"/>
      <c r="L128" s="573"/>
      <c r="M128" s="574"/>
      <c r="N128" s="515"/>
      <c r="O128" s="516"/>
      <c r="P128" s="516"/>
      <c r="Q128" s="516"/>
      <c r="R128" s="516"/>
      <c r="S128" s="524" t="s">
        <v>5</v>
      </c>
      <c r="T128" s="580"/>
      <c r="U128" s="586"/>
      <c r="V128" s="587"/>
      <c r="W128" s="549" t="e">
        <f>VLOOKUP($W$11,管理データ原紙!$B$6:$BA$65613,37,FALSE)</f>
        <v>#N/A</v>
      </c>
      <c r="X128" s="550"/>
      <c r="Y128" s="550"/>
      <c r="Z128" s="550"/>
      <c r="AA128" s="550"/>
      <c r="AB128" s="542" t="s">
        <v>7</v>
      </c>
      <c r="AC128" s="546"/>
      <c r="AD128" s="549" t="e">
        <f>VLOOKUP($W$11,管理データ原紙!$B$6:$BA$65613,38,FALSE)</f>
        <v>#N/A</v>
      </c>
      <c r="AE128" s="550"/>
      <c r="AF128" s="550"/>
      <c r="AG128" s="550"/>
      <c r="AH128" s="550"/>
      <c r="AI128" s="524" t="s">
        <v>5</v>
      </c>
      <c r="AJ128" s="525"/>
      <c r="AK128" s="19"/>
      <c r="AL128" s="308"/>
      <c r="AM128" s="305"/>
      <c r="AN128" s="305"/>
      <c r="AO128" s="309"/>
      <c r="AP128" s="305"/>
      <c r="AR128" s="26"/>
      <c r="AS128" s="26"/>
    </row>
    <row r="129" spans="1:45" s="312" customFormat="1" ht="7.5" customHeight="1">
      <c r="A129" s="1"/>
      <c r="B129" s="328"/>
      <c r="C129" s="328"/>
      <c r="D129" s="15"/>
      <c r="E129" s="341"/>
      <c r="F129" s="341"/>
      <c r="G129" s="341"/>
      <c r="H129" s="17"/>
      <c r="I129" s="575"/>
      <c r="J129" s="486"/>
      <c r="K129" s="486"/>
      <c r="L129" s="486"/>
      <c r="M129" s="576"/>
      <c r="N129" s="517"/>
      <c r="O129" s="502"/>
      <c r="P129" s="502"/>
      <c r="Q129" s="502"/>
      <c r="R129" s="502"/>
      <c r="S129" s="488"/>
      <c r="T129" s="487"/>
      <c r="U129" s="586"/>
      <c r="V129" s="587"/>
      <c r="W129" s="551"/>
      <c r="X129" s="552"/>
      <c r="Y129" s="552"/>
      <c r="Z129" s="552"/>
      <c r="AA129" s="552"/>
      <c r="AB129" s="489"/>
      <c r="AC129" s="547"/>
      <c r="AD129" s="551"/>
      <c r="AE129" s="552"/>
      <c r="AF129" s="552"/>
      <c r="AG129" s="552"/>
      <c r="AH129" s="552"/>
      <c r="AI129" s="488"/>
      <c r="AJ129" s="526"/>
      <c r="AK129" s="19"/>
      <c r="AL129" s="308"/>
      <c r="AM129" s="305"/>
      <c r="AN129" s="305"/>
      <c r="AO129" s="309"/>
      <c r="AP129" s="39"/>
      <c r="AR129" s="26"/>
      <c r="AS129" s="26"/>
    </row>
    <row r="130" spans="1:45" s="312" customFormat="1" ht="7.5" customHeight="1">
      <c r="A130" s="1"/>
      <c r="B130" s="328"/>
      <c r="C130" s="328"/>
      <c r="D130" s="15"/>
      <c r="E130" s="341"/>
      <c r="F130" s="341"/>
      <c r="G130" s="341"/>
      <c r="H130" s="17"/>
      <c r="I130" s="577"/>
      <c r="J130" s="578"/>
      <c r="K130" s="578"/>
      <c r="L130" s="578"/>
      <c r="M130" s="579"/>
      <c r="N130" s="518"/>
      <c r="O130" s="519"/>
      <c r="P130" s="519"/>
      <c r="Q130" s="519"/>
      <c r="R130" s="519"/>
      <c r="S130" s="527"/>
      <c r="T130" s="527"/>
      <c r="U130" s="586"/>
      <c r="V130" s="587"/>
      <c r="W130" s="553"/>
      <c r="X130" s="554"/>
      <c r="Y130" s="554"/>
      <c r="Z130" s="554"/>
      <c r="AA130" s="554"/>
      <c r="AB130" s="545"/>
      <c r="AC130" s="548"/>
      <c r="AD130" s="553"/>
      <c r="AE130" s="554"/>
      <c r="AF130" s="554"/>
      <c r="AG130" s="554"/>
      <c r="AH130" s="554"/>
      <c r="AI130" s="527"/>
      <c r="AJ130" s="528"/>
      <c r="AK130" s="19"/>
      <c r="AL130" s="308"/>
      <c r="AM130" s="305"/>
      <c r="AN130" s="305"/>
      <c r="AO130" s="309"/>
      <c r="AP130" s="39"/>
      <c r="AR130" s="26"/>
      <c r="AS130" s="26"/>
    </row>
    <row r="131" spans="1:45" s="312" customFormat="1" ht="7.5" customHeight="1">
      <c r="A131" s="1"/>
      <c r="B131" s="328"/>
      <c r="C131" s="328"/>
      <c r="D131" s="15"/>
      <c r="E131" s="341"/>
      <c r="F131" s="341"/>
      <c r="G131" s="341"/>
      <c r="H131" s="17"/>
      <c r="I131" s="531"/>
      <c r="J131" s="573"/>
      <c r="K131" s="573"/>
      <c r="L131" s="573"/>
      <c r="M131" s="574"/>
      <c r="N131" s="515"/>
      <c r="O131" s="516"/>
      <c r="P131" s="516"/>
      <c r="Q131" s="516"/>
      <c r="R131" s="516"/>
      <c r="S131" s="524" t="s">
        <v>5</v>
      </c>
      <c r="T131" s="580"/>
      <c r="U131" s="586"/>
      <c r="V131" s="587"/>
      <c r="W131" s="549" t="e">
        <f>VLOOKUP($W$11,管理データ原紙!$B$6:$BA$65613,39,FALSE)</f>
        <v>#N/A</v>
      </c>
      <c r="X131" s="550"/>
      <c r="Y131" s="550"/>
      <c r="Z131" s="550"/>
      <c r="AA131" s="550"/>
      <c r="AB131" s="542" t="s">
        <v>7</v>
      </c>
      <c r="AC131" s="546"/>
      <c r="AD131" s="549" t="e">
        <f>VLOOKUP($W$11,管理データ原紙!$B$6:$BA$65613,40,FALSE)</f>
        <v>#N/A</v>
      </c>
      <c r="AE131" s="550"/>
      <c r="AF131" s="550"/>
      <c r="AG131" s="550"/>
      <c r="AH131" s="550"/>
      <c r="AI131" s="524" t="s">
        <v>5</v>
      </c>
      <c r="AJ131" s="525"/>
      <c r="AK131" s="14"/>
      <c r="AL131" s="305"/>
      <c r="AM131" s="305"/>
      <c r="AN131" s="305"/>
      <c r="AO131" s="305"/>
      <c r="AQ131" s="305"/>
      <c r="AR131" s="26"/>
      <c r="AS131" s="26"/>
    </row>
    <row r="132" spans="1:45" s="312" customFormat="1" ht="7.5" customHeight="1">
      <c r="A132" s="1"/>
      <c r="B132" s="328"/>
      <c r="C132" s="328"/>
      <c r="D132" s="15"/>
      <c r="E132" s="341"/>
      <c r="F132" s="341"/>
      <c r="G132" s="341"/>
      <c r="H132" s="17"/>
      <c r="I132" s="575"/>
      <c r="J132" s="486"/>
      <c r="K132" s="486"/>
      <c r="L132" s="486"/>
      <c r="M132" s="576"/>
      <c r="N132" s="517"/>
      <c r="O132" s="502"/>
      <c r="P132" s="502"/>
      <c r="Q132" s="502"/>
      <c r="R132" s="502"/>
      <c r="S132" s="488"/>
      <c r="T132" s="487"/>
      <c r="U132" s="586"/>
      <c r="V132" s="587"/>
      <c r="W132" s="551"/>
      <c r="X132" s="552"/>
      <c r="Y132" s="552"/>
      <c r="Z132" s="552"/>
      <c r="AA132" s="552"/>
      <c r="AB132" s="489"/>
      <c r="AC132" s="547"/>
      <c r="AD132" s="551"/>
      <c r="AE132" s="552"/>
      <c r="AF132" s="552"/>
      <c r="AG132" s="552"/>
      <c r="AH132" s="552"/>
      <c r="AI132" s="488"/>
      <c r="AJ132" s="526"/>
      <c r="AK132" s="529"/>
      <c r="AL132" s="326"/>
      <c r="AM132" s="305"/>
      <c r="AN132" s="305"/>
      <c r="AO132" s="305"/>
      <c r="AP132" s="305"/>
      <c r="AQ132" s="305"/>
      <c r="AR132" s="26"/>
      <c r="AS132" s="26"/>
    </row>
    <row r="133" spans="1:45" s="312" customFormat="1" ht="7.5" customHeight="1">
      <c r="A133" s="18"/>
      <c r="B133" s="18"/>
      <c r="C133" s="18"/>
      <c r="D133" s="15"/>
      <c r="E133" s="341"/>
      <c r="F133" s="341"/>
      <c r="G133" s="341"/>
      <c r="H133" s="17"/>
      <c r="I133" s="577"/>
      <c r="J133" s="578"/>
      <c r="K133" s="578"/>
      <c r="L133" s="578"/>
      <c r="M133" s="579"/>
      <c r="N133" s="518"/>
      <c r="O133" s="519"/>
      <c r="P133" s="519"/>
      <c r="Q133" s="519"/>
      <c r="R133" s="519"/>
      <c r="S133" s="527"/>
      <c r="T133" s="527"/>
      <c r="U133" s="586"/>
      <c r="V133" s="587"/>
      <c r="W133" s="553"/>
      <c r="X133" s="554"/>
      <c r="Y133" s="554"/>
      <c r="Z133" s="554"/>
      <c r="AA133" s="554"/>
      <c r="AB133" s="545"/>
      <c r="AC133" s="548"/>
      <c r="AD133" s="553"/>
      <c r="AE133" s="554"/>
      <c r="AF133" s="554"/>
      <c r="AG133" s="554"/>
      <c r="AH133" s="554"/>
      <c r="AI133" s="527"/>
      <c r="AJ133" s="528"/>
      <c r="AK133" s="529"/>
      <c r="AL133" s="326"/>
      <c r="AM133" s="305"/>
      <c r="AN133" s="305"/>
      <c r="AO133" s="305"/>
      <c r="AP133" s="305"/>
      <c r="AQ133" s="305"/>
      <c r="AR133" s="26"/>
      <c r="AS133" s="26"/>
    </row>
    <row r="134" spans="1:45" s="312" customFormat="1" ht="7.5" customHeight="1">
      <c r="A134" s="331"/>
      <c r="B134" s="331"/>
      <c r="C134" s="331"/>
      <c r="D134" s="15"/>
      <c r="E134" s="341"/>
      <c r="F134" s="341"/>
      <c r="G134" s="341"/>
      <c r="H134" s="17"/>
      <c r="I134" s="531" t="s">
        <v>13</v>
      </c>
      <c r="J134" s="516"/>
      <c r="K134" s="516"/>
      <c r="L134" s="516"/>
      <c r="M134" s="516"/>
      <c r="N134" s="532" t="e">
        <f>VLOOKUP($W$11,管理データ原紙!$B$6:$BA$65613,34,FALSE)</f>
        <v>#N/A</v>
      </c>
      <c r="O134" s="533"/>
      <c r="P134" s="533"/>
      <c r="Q134" s="533"/>
      <c r="R134" s="533"/>
      <c r="S134" s="533"/>
      <c r="T134" s="534"/>
      <c r="U134" s="586"/>
      <c r="V134" s="587"/>
      <c r="W134" s="541" t="e">
        <f>VLOOKUP($W$11,管理データ原紙!$B$6:$BA$65613,41,FALSE)</f>
        <v>#N/A</v>
      </c>
      <c r="X134" s="542"/>
      <c r="Y134" s="542"/>
      <c r="Z134" s="542"/>
      <c r="AA134" s="542"/>
      <c r="AB134" s="542"/>
      <c r="AC134" s="546"/>
      <c r="AD134" s="549" t="e">
        <f>VLOOKUP($W$11,管理データ原紙!$B$6:$BA$65613,42,FALSE)</f>
        <v>#N/A</v>
      </c>
      <c r="AE134" s="550"/>
      <c r="AF134" s="550"/>
      <c r="AG134" s="550"/>
      <c r="AH134" s="550"/>
      <c r="AI134" s="524" t="s">
        <v>5</v>
      </c>
      <c r="AJ134" s="525"/>
      <c r="AK134" s="530"/>
      <c r="AL134" s="326"/>
      <c r="AM134" s="341"/>
      <c r="AN134" s="341"/>
      <c r="AO134" s="305"/>
      <c r="AP134" s="305"/>
      <c r="AQ134" s="305"/>
      <c r="AR134" s="26"/>
      <c r="AS134" s="26"/>
    </row>
    <row r="135" spans="1:45" s="312" customFormat="1" ht="7.5" customHeight="1">
      <c r="A135" s="331"/>
      <c r="B135" s="331"/>
      <c r="C135" s="331"/>
      <c r="D135" s="15"/>
      <c r="E135" s="341"/>
      <c r="F135" s="341"/>
      <c r="G135" s="341"/>
      <c r="H135" s="17"/>
      <c r="I135" s="517"/>
      <c r="J135" s="502"/>
      <c r="K135" s="502"/>
      <c r="L135" s="502"/>
      <c r="M135" s="507"/>
      <c r="N135" s="535"/>
      <c r="O135" s="536"/>
      <c r="P135" s="536"/>
      <c r="Q135" s="536"/>
      <c r="R135" s="536"/>
      <c r="S135" s="536"/>
      <c r="T135" s="537"/>
      <c r="U135" s="586"/>
      <c r="V135" s="587"/>
      <c r="W135" s="543"/>
      <c r="X135" s="489"/>
      <c r="Y135" s="489"/>
      <c r="Z135" s="489"/>
      <c r="AA135" s="489"/>
      <c r="AB135" s="489"/>
      <c r="AC135" s="547"/>
      <c r="AD135" s="551"/>
      <c r="AE135" s="552"/>
      <c r="AF135" s="552"/>
      <c r="AG135" s="552"/>
      <c r="AH135" s="552"/>
      <c r="AI135" s="488"/>
      <c r="AJ135" s="526"/>
      <c r="AK135" s="19"/>
      <c r="AL135" s="326"/>
      <c r="AM135" s="341"/>
      <c r="AN135" s="341"/>
      <c r="AO135" s="305"/>
      <c r="AP135" s="305"/>
      <c r="AR135" s="26"/>
      <c r="AS135" s="26"/>
    </row>
    <row r="136" spans="1:45" s="312" customFormat="1" ht="7.5" customHeight="1">
      <c r="A136" s="331"/>
      <c r="B136" s="331"/>
      <c r="C136" s="331"/>
      <c r="D136" s="15"/>
      <c r="E136" s="341"/>
      <c r="F136" s="341"/>
      <c r="G136" s="341"/>
      <c r="H136" s="17"/>
      <c r="I136" s="517"/>
      <c r="J136" s="507"/>
      <c r="K136" s="507"/>
      <c r="L136" s="507"/>
      <c r="M136" s="507"/>
      <c r="N136" s="538"/>
      <c r="O136" s="539"/>
      <c r="P136" s="539"/>
      <c r="Q136" s="539"/>
      <c r="R136" s="539"/>
      <c r="S136" s="539"/>
      <c r="T136" s="540"/>
      <c r="U136" s="586"/>
      <c r="V136" s="587"/>
      <c r="W136" s="544"/>
      <c r="X136" s="545"/>
      <c r="Y136" s="545"/>
      <c r="Z136" s="545"/>
      <c r="AA136" s="545"/>
      <c r="AB136" s="545"/>
      <c r="AC136" s="548"/>
      <c r="AD136" s="553"/>
      <c r="AE136" s="554"/>
      <c r="AF136" s="554"/>
      <c r="AG136" s="554"/>
      <c r="AH136" s="554"/>
      <c r="AI136" s="527"/>
      <c r="AJ136" s="528"/>
      <c r="AK136" s="5"/>
      <c r="AL136" s="326"/>
      <c r="AM136" s="341"/>
      <c r="AN136" s="341"/>
      <c r="AO136" s="305"/>
      <c r="AP136" s="305"/>
      <c r="AR136" s="26"/>
      <c r="AS136" s="26"/>
    </row>
    <row r="137" spans="1:45" s="312" customFormat="1" ht="7.5" customHeight="1">
      <c r="A137" s="331"/>
      <c r="B137" s="331"/>
      <c r="C137" s="331"/>
      <c r="D137" s="15"/>
      <c r="E137" s="341"/>
      <c r="F137" s="341"/>
      <c r="G137" s="341"/>
      <c r="H137" s="17"/>
      <c r="I137" s="517"/>
      <c r="J137" s="502"/>
      <c r="K137" s="502"/>
      <c r="L137" s="502"/>
      <c r="M137" s="502"/>
      <c r="N137" s="675"/>
      <c r="O137" s="676"/>
      <c r="P137" s="676"/>
      <c r="Q137" s="676"/>
      <c r="R137" s="676"/>
      <c r="S137" s="676"/>
      <c r="T137" s="677"/>
      <c r="U137" s="588"/>
      <c r="V137" s="589"/>
      <c r="W137" s="564" t="s">
        <v>236</v>
      </c>
      <c r="X137" s="565"/>
      <c r="Y137" s="565"/>
      <c r="Z137" s="565"/>
      <c r="AA137" s="565"/>
      <c r="AB137" s="565"/>
      <c r="AC137" s="566"/>
      <c r="AD137" s="515" t="e">
        <f>VLOOKUP($W$11,管理データ原紙!$B$6:$BA$65613,43,FALSE)</f>
        <v>#N/A</v>
      </c>
      <c r="AE137" s="516"/>
      <c r="AF137" s="516"/>
      <c r="AG137" s="516"/>
      <c r="AH137" s="516"/>
      <c r="AI137" s="520" t="s">
        <v>221</v>
      </c>
      <c r="AJ137" s="521"/>
      <c r="AK137" s="326"/>
      <c r="AL137" s="326"/>
      <c r="AM137" s="305"/>
      <c r="AN137" s="305"/>
      <c r="AO137" s="341"/>
      <c r="AP137" s="308"/>
      <c r="AR137" s="26"/>
      <c r="AS137" s="26"/>
    </row>
    <row r="138" spans="1:45" s="312" customFormat="1" ht="7.5" customHeight="1">
      <c r="A138" s="331"/>
      <c r="B138" s="331"/>
      <c r="C138" s="331"/>
      <c r="D138" s="15"/>
      <c r="E138" s="341"/>
      <c r="F138" s="341"/>
      <c r="G138" s="341"/>
      <c r="H138" s="17"/>
      <c r="I138" s="517"/>
      <c r="J138" s="502"/>
      <c r="K138" s="502"/>
      <c r="L138" s="502"/>
      <c r="M138" s="502"/>
      <c r="N138" s="678"/>
      <c r="O138" s="679"/>
      <c r="P138" s="679"/>
      <c r="Q138" s="679"/>
      <c r="R138" s="679"/>
      <c r="S138" s="679"/>
      <c r="T138" s="680"/>
      <c r="U138" s="588"/>
      <c r="V138" s="589"/>
      <c r="W138" s="567"/>
      <c r="X138" s="568"/>
      <c r="Y138" s="568"/>
      <c r="Z138" s="568"/>
      <c r="AA138" s="568"/>
      <c r="AB138" s="568"/>
      <c r="AC138" s="569"/>
      <c r="AD138" s="517"/>
      <c r="AE138" s="502"/>
      <c r="AF138" s="502"/>
      <c r="AG138" s="502"/>
      <c r="AH138" s="502"/>
      <c r="AI138" s="510"/>
      <c r="AJ138" s="522"/>
      <c r="AK138" s="326"/>
      <c r="AL138" s="326"/>
      <c r="AM138" s="305"/>
      <c r="AN138" s="305"/>
      <c r="AO138" s="341"/>
      <c r="AP138" s="308"/>
      <c r="AQ138" s="309"/>
      <c r="AR138" s="26"/>
      <c r="AS138" s="26"/>
    </row>
    <row r="139" spans="1:45" s="312" customFormat="1" ht="7.5" customHeight="1">
      <c r="A139" s="331"/>
      <c r="B139" s="331"/>
      <c r="C139" s="331"/>
      <c r="D139" s="25"/>
      <c r="E139" s="59"/>
      <c r="F139" s="59"/>
      <c r="G139" s="59"/>
      <c r="H139" s="60"/>
      <c r="I139" s="518"/>
      <c r="J139" s="519"/>
      <c r="K139" s="519"/>
      <c r="L139" s="519"/>
      <c r="M139" s="519"/>
      <c r="N139" s="681"/>
      <c r="O139" s="682"/>
      <c r="P139" s="682"/>
      <c r="Q139" s="682"/>
      <c r="R139" s="682"/>
      <c r="S139" s="682"/>
      <c r="T139" s="683"/>
      <c r="U139" s="590"/>
      <c r="V139" s="591"/>
      <c r="W139" s="570"/>
      <c r="X139" s="571"/>
      <c r="Y139" s="571"/>
      <c r="Z139" s="571"/>
      <c r="AA139" s="571"/>
      <c r="AB139" s="571"/>
      <c r="AC139" s="572"/>
      <c r="AD139" s="518"/>
      <c r="AE139" s="519"/>
      <c r="AF139" s="519"/>
      <c r="AG139" s="519"/>
      <c r="AH139" s="519"/>
      <c r="AI139" s="492"/>
      <c r="AJ139" s="523"/>
      <c r="AK139" s="326"/>
      <c r="AL139" s="326"/>
      <c r="AM139" s="305"/>
      <c r="AN139" s="305"/>
      <c r="AO139" s="341"/>
      <c r="AP139" s="308"/>
      <c r="AQ139" s="309"/>
      <c r="AR139" s="26"/>
      <c r="AS139" s="26"/>
    </row>
    <row r="140" spans="1:45" s="312" customFormat="1" ht="7.5" customHeight="1">
      <c r="B140" s="1"/>
      <c r="C140" s="1"/>
      <c r="D140" s="1"/>
      <c r="E140" s="1"/>
      <c r="F140" s="1"/>
      <c r="G140" s="1"/>
      <c r="H140" s="1"/>
      <c r="I140" s="62"/>
      <c r="J140" s="62"/>
      <c r="K140" s="62"/>
      <c r="L140" s="62"/>
      <c r="M140" s="62"/>
      <c r="N140" s="1"/>
      <c r="O140" s="1"/>
      <c r="P140" s="1"/>
      <c r="Q140" s="1"/>
      <c r="R140" s="1"/>
      <c r="S140" s="1"/>
      <c r="T140" s="1"/>
      <c r="U140" s="1"/>
      <c r="AM140" s="1"/>
      <c r="AN140" s="1"/>
      <c r="AO140" s="305"/>
      <c r="AP140" s="308"/>
      <c r="AQ140" s="309"/>
      <c r="AR140" s="26"/>
      <c r="AS140" s="26"/>
    </row>
    <row r="141" spans="1:45" s="312" customFormat="1" ht="7.5" customHeight="1">
      <c r="AM141" s="1"/>
      <c r="AN141" s="1"/>
      <c r="AO141" s="305"/>
      <c r="AP141" s="308"/>
      <c r="AQ141" s="305"/>
      <c r="AR141" s="26"/>
      <c r="AS141" s="26"/>
    </row>
    <row r="142" spans="1:45" s="312" customFormat="1" ht="7.5" customHeight="1">
      <c r="A142" s="1"/>
      <c r="B142" s="484" t="s">
        <v>22</v>
      </c>
      <c r="C142" s="487"/>
      <c r="D142" s="487"/>
      <c r="E142" s="487"/>
      <c r="F142" s="487"/>
      <c r="G142" s="487"/>
      <c r="H142" s="484" t="s">
        <v>23</v>
      </c>
      <c r="I142" s="487"/>
      <c r="J142" s="487"/>
      <c r="K142" s="487"/>
      <c r="L142" s="487"/>
      <c r="M142" s="487"/>
      <c r="N142" s="1"/>
      <c r="O142" s="486" t="s">
        <v>71</v>
      </c>
      <c r="P142" s="484" t="s">
        <v>25</v>
      </c>
      <c r="Q142" s="488"/>
      <c r="R142" s="488"/>
      <c r="S142" s="488"/>
      <c r="T142" s="488"/>
      <c r="U142" s="488"/>
      <c r="V142" s="488"/>
      <c r="W142" s="488"/>
      <c r="X142" s="488"/>
      <c r="Y142" s="488"/>
      <c r="Z142" s="488"/>
      <c r="AA142" s="488"/>
      <c r="AB142" s="488"/>
      <c r="AC142" s="488"/>
      <c r="AD142" s="488"/>
      <c r="AE142" s="488"/>
      <c r="AF142" s="488"/>
      <c r="AG142" s="488"/>
      <c r="AH142" s="488"/>
      <c r="AI142" s="488"/>
      <c r="AJ142" s="305"/>
      <c r="AK142" s="305"/>
      <c r="AL142" s="305"/>
      <c r="AM142" s="308"/>
      <c r="AN142" s="305"/>
      <c r="AO142" s="305"/>
      <c r="AP142" s="308"/>
      <c r="AQ142" s="305"/>
      <c r="AR142" s="26"/>
      <c r="AS142" s="26"/>
    </row>
    <row r="143" spans="1:45" ht="7.5" customHeight="1">
      <c r="A143" s="308"/>
      <c r="B143" s="488"/>
      <c r="C143" s="488"/>
      <c r="D143" s="488"/>
      <c r="E143" s="488"/>
      <c r="F143" s="488"/>
      <c r="G143" s="488"/>
      <c r="H143" s="487"/>
      <c r="I143" s="487"/>
      <c r="J143" s="487"/>
      <c r="K143" s="487"/>
      <c r="L143" s="487"/>
      <c r="M143" s="487"/>
      <c r="O143" s="486"/>
      <c r="P143" s="488"/>
      <c r="Q143" s="488"/>
      <c r="R143" s="488"/>
      <c r="S143" s="488"/>
      <c r="T143" s="488"/>
      <c r="U143" s="488"/>
      <c r="V143" s="488"/>
      <c r="W143" s="488"/>
      <c r="X143" s="488"/>
      <c r="Y143" s="488"/>
      <c r="Z143" s="488"/>
      <c r="AA143" s="488"/>
      <c r="AB143" s="488"/>
      <c r="AC143" s="488"/>
      <c r="AD143" s="488"/>
      <c r="AE143" s="488"/>
      <c r="AF143" s="488"/>
      <c r="AG143" s="488"/>
      <c r="AH143" s="488"/>
      <c r="AI143" s="488"/>
      <c r="AJ143" s="39"/>
      <c r="AK143" s="39"/>
      <c r="AL143" s="39"/>
      <c r="AM143" s="308"/>
      <c r="AN143" s="305"/>
    </row>
    <row r="144" spans="1:45" ht="7.5" customHeight="1">
      <c r="A144" s="308"/>
      <c r="B144" s="488"/>
      <c r="C144" s="488"/>
      <c r="D144" s="488"/>
      <c r="E144" s="488"/>
      <c r="F144" s="488"/>
      <c r="G144" s="488"/>
      <c r="H144" s="487"/>
      <c r="I144" s="487"/>
      <c r="J144" s="487"/>
      <c r="K144" s="487"/>
      <c r="L144" s="487"/>
      <c r="M144" s="487"/>
      <c r="O144" s="486"/>
      <c r="P144" s="488"/>
      <c r="Q144" s="488"/>
      <c r="R144" s="488"/>
      <c r="S144" s="488"/>
      <c r="T144" s="488"/>
      <c r="U144" s="488"/>
      <c r="V144" s="488"/>
      <c r="W144" s="488"/>
      <c r="X144" s="488"/>
      <c r="Y144" s="488"/>
      <c r="Z144" s="488"/>
      <c r="AA144" s="488"/>
      <c r="AB144" s="488"/>
      <c r="AC144" s="488"/>
      <c r="AD144" s="488"/>
      <c r="AE144" s="488"/>
      <c r="AF144" s="488"/>
      <c r="AG144" s="488"/>
      <c r="AH144" s="488"/>
      <c r="AI144" s="488"/>
      <c r="AJ144" s="39"/>
      <c r="AK144" s="39"/>
      <c r="AL144" s="39"/>
      <c r="AM144" s="308"/>
      <c r="AN144" s="305"/>
    </row>
    <row r="145" spans="1:42" s="312" customFormat="1" ht="7.5" customHeight="1">
      <c r="A145" s="341"/>
      <c r="B145" s="341"/>
      <c r="C145" s="341"/>
      <c r="D145" s="341"/>
      <c r="E145" s="341"/>
      <c r="G145" s="1"/>
      <c r="H145" s="1"/>
      <c r="I145" s="1"/>
      <c r="J145" s="1"/>
      <c r="K145" s="1"/>
      <c r="L145" s="1"/>
      <c r="M145" s="1"/>
      <c r="O145" s="1"/>
      <c r="P145" s="484" t="s">
        <v>173</v>
      </c>
      <c r="Q145" s="488"/>
      <c r="R145" s="488"/>
      <c r="S145" s="488"/>
      <c r="T145" s="488"/>
      <c r="U145" s="488"/>
      <c r="V145" s="488"/>
      <c r="W145" s="488"/>
      <c r="X145" s="488"/>
      <c r="Y145" s="488"/>
      <c r="Z145" s="488"/>
      <c r="AA145" s="488"/>
      <c r="AB145" s="488"/>
      <c r="AC145" s="488"/>
      <c r="AD145" s="488"/>
      <c r="AE145" s="488"/>
      <c r="AF145" s="488"/>
      <c r="AG145" s="488"/>
      <c r="AH145" s="316"/>
      <c r="AI145" s="316"/>
      <c r="AM145" s="308"/>
      <c r="AN145" s="305"/>
      <c r="AO145" s="26"/>
      <c r="AP145" s="26"/>
    </row>
    <row r="146" spans="1:42" s="312" customFormat="1" ht="7.5" customHeight="1">
      <c r="A146" s="341"/>
      <c r="B146" s="341"/>
      <c r="C146" s="341"/>
      <c r="D146" s="341"/>
      <c r="E146" s="341"/>
      <c r="G146" s="1"/>
      <c r="H146" s="1"/>
      <c r="I146" s="1"/>
      <c r="J146" s="1"/>
      <c r="K146" s="1"/>
      <c r="L146" s="1"/>
      <c r="M146" s="1"/>
      <c r="N146" s="305"/>
      <c r="O146" s="1"/>
      <c r="P146" s="488"/>
      <c r="Q146" s="488"/>
      <c r="R146" s="488"/>
      <c r="S146" s="488"/>
      <c r="T146" s="488"/>
      <c r="U146" s="488"/>
      <c r="V146" s="488"/>
      <c r="W146" s="488"/>
      <c r="X146" s="488"/>
      <c r="Y146" s="488"/>
      <c r="Z146" s="488"/>
      <c r="AA146" s="488"/>
      <c r="AB146" s="488"/>
      <c r="AC146" s="488"/>
      <c r="AD146" s="488"/>
      <c r="AE146" s="488"/>
      <c r="AF146" s="488"/>
      <c r="AG146" s="488"/>
      <c r="AH146" s="316"/>
      <c r="AI146" s="316"/>
      <c r="AJ146" s="305"/>
      <c r="AK146" s="305"/>
      <c r="AL146" s="305"/>
      <c r="AM146" s="308"/>
      <c r="AN146" s="305"/>
      <c r="AO146" s="26"/>
      <c r="AP146" s="26"/>
    </row>
    <row r="147" spans="1:42" s="312" customFormat="1" ht="7.5" customHeight="1">
      <c r="A147" s="341"/>
      <c r="B147" s="341"/>
      <c r="C147" s="341"/>
      <c r="D147" s="341"/>
      <c r="E147" s="341"/>
      <c r="G147" s="1"/>
      <c r="H147" s="1"/>
      <c r="I147" s="1"/>
      <c r="J147" s="1"/>
      <c r="K147" s="1"/>
      <c r="L147" s="1"/>
      <c r="M147" s="1"/>
      <c r="N147" s="305"/>
      <c r="O147" s="1"/>
      <c r="P147" s="488"/>
      <c r="Q147" s="488"/>
      <c r="R147" s="488"/>
      <c r="S147" s="488"/>
      <c r="T147" s="488"/>
      <c r="U147" s="488"/>
      <c r="V147" s="488"/>
      <c r="W147" s="488"/>
      <c r="X147" s="488"/>
      <c r="Y147" s="488"/>
      <c r="Z147" s="488"/>
      <c r="AA147" s="488"/>
      <c r="AB147" s="488"/>
      <c r="AC147" s="488"/>
      <c r="AD147" s="488"/>
      <c r="AE147" s="488"/>
      <c r="AF147" s="488"/>
      <c r="AG147" s="488"/>
      <c r="AH147" s="316"/>
      <c r="AI147" s="316"/>
      <c r="AJ147" s="305"/>
      <c r="AK147" s="305"/>
      <c r="AL147" s="305"/>
      <c r="AM147" s="308"/>
      <c r="AN147" s="305"/>
      <c r="AO147" s="26"/>
      <c r="AP147" s="26"/>
    </row>
    <row r="148" spans="1:42" s="312" customFormat="1" ht="7.5" customHeight="1">
      <c r="A148" s="341"/>
      <c r="B148" s="341"/>
      <c r="C148" s="341"/>
      <c r="D148" s="341"/>
      <c r="E148" s="341"/>
      <c r="G148" s="1"/>
      <c r="H148" s="484" t="s">
        <v>29</v>
      </c>
      <c r="I148" s="487"/>
      <c r="J148" s="487"/>
      <c r="K148" s="487"/>
      <c r="L148" s="487"/>
      <c r="M148" s="487"/>
      <c r="N148" s="487"/>
      <c r="O148" s="486" t="s">
        <v>71</v>
      </c>
      <c r="P148" s="513" t="s">
        <v>30</v>
      </c>
      <c r="Q148" s="488"/>
      <c r="R148" s="488"/>
      <c r="S148" s="484" t="s">
        <v>174</v>
      </c>
      <c r="T148" s="1"/>
      <c r="U148" s="1"/>
      <c r="V148" s="1"/>
      <c r="W148" s="1"/>
      <c r="X148" s="1"/>
      <c r="Y148" s="1"/>
      <c r="Z148" s="305"/>
      <c r="AA148" s="305"/>
      <c r="AB148" s="305"/>
      <c r="AC148" s="305"/>
      <c r="AD148" s="305"/>
      <c r="AE148" s="305"/>
      <c r="AF148" s="305"/>
      <c r="AG148" s="305"/>
      <c r="AH148" s="305"/>
      <c r="AI148" s="305"/>
      <c r="AJ148" s="305"/>
      <c r="AK148" s="305"/>
      <c r="AL148" s="305"/>
      <c r="AM148" s="308"/>
      <c r="AN148" s="309"/>
      <c r="AO148" s="26"/>
      <c r="AP148" s="26"/>
    </row>
    <row r="149" spans="1:42" s="312" customFormat="1" ht="7.5" customHeight="1">
      <c r="A149" s="341"/>
      <c r="B149" s="341"/>
      <c r="C149" s="341"/>
      <c r="D149" s="341"/>
      <c r="E149" s="341"/>
      <c r="G149" s="1"/>
      <c r="H149" s="487"/>
      <c r="I149" s="487"/>
      <c r="J149" s="487"/>
      <c r="K149" s="487"/>
      <c r="L149" s="487"/>
      <c r="M149" s="487"/>
      <c r="N149" s="487"/>
      <c r="O149" s="486"/>
      <c r="P149" s="488"/>
      <c r="Q149" s="488"/>
      <c r="R149" s="488"/>
      <c r="S149" s="488"/>
      <c r="T149" s="1"/>
      <c r="U149" s="1"/>
      <c r="V149" s="1"/>
      <c r="W149" s="1"/>
      <c r="X149" s="1"/>
      <c r="Y149" s="1"/>
      <c r="Z149" s="305"/>
      <c r="AA149" s="305"/>
      <c r="AB149" s="305"/>
      <c r="AC149" s="305"/>
      <c r="AD149" s="305"/>
      <c r="AE149" s="305"/>
      <c r="AF149" s="305"/>
      <c r="AG149" s="305"/>
      <c r="AH149" s="305"/>
      <c r="AI149" s="305"/>
      <c r="AJ149" s="305"/>
      <c r="AK149" s="305"/>
      <c r="AL149" s="305"/>
      <c r="AM149" s="308"/>
      <c r="AN149" s="309"/>
      <c r="AO149" s="26"/>
      <c r="AP149" s="26"/>
    </row>
    <row r="150" spans="1:42" s="312" customFormat="1" ht="7.5" customHeight="1">
      <c r="A150" s="341"/>
      <c r="B150" s="341"/>
      <c r="C150" s="341"/>
      <c r="D150" s="341"/>
      <c r="E150" s="341"/>
      <c r="G150" s="1"/>
      <c r="H150" s="487"/>
      <c r="I150" s="487"/>
      <c r="J150" s="487"/>
      <c r="K150" s="487"/>
      <c r="L150" s="487"/>
      <c r="M150" s="487"/>
      <c r="N150" s="487"/>
      <c r="O150" s="486"/>
      <c r="P150" s="488"/>
      <c r="Q150" s="488"/>
      <c r="R150" s="488"/>
      <c r="S150" s="488"/>
      <c r="T150" s="1"/>
      <c r="U150" s="1"/>
      <c r="V150" s="1"/>
      <c r="W150" s="1"/>
      <c r="X150" s="1"/>
      <c r="Y150" s="1"/>
      <c r="Z150" s="316"/>
      <c r="AA150" s="316"/>
      <c r="AB150" s="305"/>
      <c r="AC150" s="305"/>
      <c r="AD150" s="305"/>
      <c r="AE150" s="305"/>
      <c r="AF150" s="305"/>
      <c r="AG150" s="305"/>
      <c r="AH150" s="305"/>
      <c r="AI150" s="305"/>
      <c r="AJ150" s="305"/>
      <c r="AK150" s="305"/>
      <c r="AL150" s="305"/>
      <c r="AM150" s="308"/>
      <c r="AN150" s="309"/>
      <c r="AO150" s="26"/>
      <c r="AP150" s="26"/>
    </row>
    <row r="151" spans="1:42" s="312" customFormat="1" ht="7.5" customHeight="1">
      <c r="A151" s="1"/>
      <c r="B151" s="1"/>
      <c r="C151" s="1"/>
      <c r="D151" s="1"/>
      <c r="E151" s="1"/>
      <c r="F151" s="1"/>
      <c r="G151" s="1"/>
      <c r="H151" s="484" t="s">
        <v>32</v>
      </c>
      <c r="I151" s="487"/>
      <c r="J151" s="487"/>
      <c r="K151" s="487"/>
      <c r="L151" s="487"/>
      <c r="M151" s="487"/>
      <c r="N151" s="487"/>
      <c r="O151" s="486" t="s">
        <v>71</v>
      </c>
      <c r="P151" s="513" t="s">
        <v>175</v>
      </c>
      <c r="Q151" s="488"/>
      <c r="R151" s="488"/>
      <c r="S151" s="484" t="s">
        <v>174</v>
      </c>
      <c r="T151" s="1"/>
      <c r="U151" s="489"/>
      <c r="V151" s="499"/>
      <c r="W151" s="488"/>
      <c r="X151" s="488"/>
      <c r="Y151" s="488"/>
      <c r="Z151" s="488"/>
      <c r="AA151" s="488"/>
      <c r="AB151" s="684"/>
      <c r="AC151" s="502"/>
      <c r="AD151" s="502"/>
      <c r="AE151" s="502"/>
      <c r="AF151" s="502"/>
      <c r="AG151" s="499"/>
      <c r="AH151" s="488"/>
      <c r="AI151" s="488"/>
      <c r="AJ151" s="308"/>
      <c r="AK151" s="308"/>
      <c r="AL151" s="308"/>
      <c r="AM151" s="308"/>
      <c r="AN151" s="305"/>
      <c r="AO151" s="26"/>
      <c r="AP151" s="26"/>
    </row>
    <row r="152" spans="1:42" s="312" customFormat="1" ht="7.5" customHeight="1">
      <c r="A152" s="1"/>
      <c r="B152" s="1"/>
      <c r="C152" s="1"/>
      <c r="D152" s="1"/>
      <c r="E152" s="1"/>
      <c r="F152" s="1"/>
      <c r="G152" s="1"/>
      <c r="H152" s="487"/>
      <c r="I152" s="487"/>
      <c r="J152" s="487"/>
      <c r="K152" s="487"/>
      <c r="L152" s="487"/>
      <c r="M152" s="487"/>
      <c r="N152" s="487"/>
      <c r="O152" s="486"/>
      <c r="P152" s="488"/>
      <c r="Q152" s="488"/>
      <c r="R152" s="488"/>
      <c r="S152" s="488"/>
      <c r="T152" s="1"/>
      <c r="U152" s="502"/>
      <c r="V152" s="488"/>
      <c r="W152" s="488"/>
      <c r="X152" s="488"/>
      <c r="Y152" s="488"/>
      <c r="Z152" s="488"/>
      <c r="AA152" s="488"/>
      <c r="AB152" s="502"/>
      <c r="AC152" s="502"/>
      <c r="AD152" s="502"/>
      <c r="AE152" s="502"/>
      <c r="AF152" s="502"/>
      <c r="AG152" s="488"/>
      <c r="AH152" s="488"/>
      <c r="AI152" s="488"/>
      <c r="AJ152" s="308"/>
      <c r="AK152" s="308"/>
      <c r="AL152" s="308"/>
      <c r="AM152" s="308"/>
      <c r="AN152" s="305"/>
      <c r="AO152" s="26"/>
      <c r="AP152" s="26"/>
    </row>
    <row r="153" spans="1:42" s="312" customFormat="1" ht="7.5" customHeight="1">
      <c r="A153" s="1"/>
      <c r="B153" s="1"/>
      <c r="C153" s="1"/>
      <c r="D153" s="1"/>
      <c r="E153" s="1"/>
      <c r="F153" s="1"/>
      <c r="G153" s="1"/>
      <c r="H153" s="487"/>
      <c r="I153" s="487"/>
      <c r="J153" s="487"/>
      <c r="K153" s="487"/>
      <c r="L153" s="487"/>
      <c r="M153" s="487"/>
      <c r="N153" s="487"/>
      <c r="O153" s="486"/>
      <c r="P153" s="488"/>
      <c r="Q153" s="488"/>
      <c r="R153" s="488"/>
      <c r="S153" s="488"/>
      <c r="T153" s="1"/>
      <c r="U153" s="502"/>
      <c r="V153" s="488"/>
      <c r="W153" s="488"/>
      <c r="X153" s="488"/>
      <c r="Y153" s="488"/>
      <c r="Z153" s="488"/>
      <c r="AA153" s="488"/>
      <c r="AB153" s="502"/>
      <c r="AC153" s="502"/>
      <c r="AD153" s="502"/>
      <c r="AE153" s="502"/>
      <c r="AF153" s="502"/>
      <c r="AG153" s="488"/>
      <c r="AH153" s="488"/>
      <c r="AI153" s="488"/>
      <c r="AJ153" s="308"/>
      <c r="AK153" s="308"/>
      <c r="AL153" s="308"/>
      <c r="AM153" s="308"/>
      <c r="AN153" s="305"/>
      <c r="AO153" s="26"/>
      <c r="AP153" s="26"/>
    </row>
    <row r="154" spans="1:42" s="312" customFormat="1" ht="7.5" customHeight="1">
      <c r="A154" s="319"/>
      <c r="B154" s="484" t="s">
        <v>36</v>
      </c>
      <c r="C154" s="488"/>
      <c r="D154" s="488"/>
      <c r="E154" s="488"/>
      <c r="F154" s="488"/>
      <c r="G154" s="488"/>
      <c r="I154" s="486" t="s">
        <v>37</v>
      </c>
      <c r="J154" s="484" t="s">
        <v>177</v>
      </c>
      <c r="K154" s="484"/>
      <c r="L154" s="511" t="s">
        <v>39</v>
      </c>
      <c r="M154" s="507" t="e">
        <f>VLOOKUP($W$11,管理データ原紙!$B$6:$BA$65613,44,FALSE)</f>
        <v>#N/A</v>
      </c>
      <c r="N154" s="507"/>
      <c r="O154" s="511" t="s">
        <v>179</v>
      </c>
      <c r="P154" s="308"/>
      <c r="Q154" s="308"/>
      <c r="R154" s="486" t="s">
        <v>71</v>
      </c>
      <c r="S154" s="326"/>
      <c r="T154" s="486" t="s">
        <v>41</v>
      </c>
      <c r="U154" s="486"/>
      <c r="V154" s="486"/>
      <c r="W154" s="511" t="s">
        <v>39</v>
      </c>
      <c r="X154" s="514" t="e">
        <f>VLOOKUP($W$11,管理データ原紙!$B$6:$BA$65613,45,FALSE)</f>
        <v>#N/A</v>
      </c>
      <c r="Y154" s="507"/>
      <c r="Z154" s="511" t="s">
        <v>179</v>
      </c>
      <c r="AA154" s="326"/>
      <c r="AB154" s="326"/>
      <c r="AC154" s="326"/>
      <c r="AD154" s="326"/>
      <c r="AE154" s="326"/>
      <c r="AF154" s="326"/>
    </row>
    <row r="155" spans="1:42" s="312" customFormat="1" ht="7.5" customHeight="1">
      <c r="A155" s="319"/>
      <c r="B155" s="488"/>
      <c r="C155" s="488"/>
      <c r="D155" s="488"/>
      <c r="E155" s="488"/>
      <c r="F155" s="488"/>
      <c r="G155" s="488"/>
      <c r="I155" s="486"/>
      <c r="J155" s="484"/>
      <c r="K155" s="484"/>
      <c r="L155" s="511"/>
      <c r="M155" s="507"/>
      <c r="N155" s="507"/>
      <c r="O155" s="511"/>
      <c r="P155" s="308"/>
      <c r="Q155" s="308"/>
      <c r="R155" s="486"/>
      <c r="S155" s="326"/>
      <c r="T155" s="486"/>
      <c r="U155" s="486"/>
      <c r="V155" s="486"/>
      <c r="W155" s="511"/>
      <c r="X155" s="507"/>
      <c r="Y155" s="507"/>
      <c r="Z155" s="511"/>
      <c r="AA155" s="326"/>
      <c r="AB155" s="326"/>
      <c r="AC155" s="326"/>
      <c r="AD155" s="326"/>
      <c r="AE155" s="326"/>
      <c r="AF155" s="326"/>
    </row>
    <row r="156" spans="1:42" s="312" customFormat="1" ht="7.5" customHeight="1">
      <c r="A156" s="319"/>
      <c r="B156" s="488"/>
      <c r="C156" s="488"/>
      <c r="D156" s="488"/>
      <c r="E156" s="488"/>
      <c r="F156" s="488"/>
      <c r="G156" s="488"/>
      <c r="I156" s="486"/>
      <c r="J156" s="484"/>
      <c r="K156" s="484"/>
      <c r="L156" s="487"/>
      <c r="M156" s="487"/>
      <c r="N156" s="487"/>
      <c r="O156" s="487"/>
      <c r="P156" s="308"/>
      <c r="Q156" s="308"/>
      <c r="R156" s="486"/>
      <c r="S156" s="326"/>
      <c r="T156" s="486"/>
      <c r="U156" s="486"/>
      <c r="V156" s="486"/>
      <c r="W156" s="487"/>
      <c r="X156" s="487"/>
      <c r="Y156" s="487"/>
      <c r="Z156" s="487"/>
      <c r="AA156" s="326"/>
      <c r="AB156" s="326"/>
      <c r="AC156" s="326"/>
      <c r="AD156" s="326"/>
      <c r="AE156" s="326"/>
      <c r="AF156" s="326"/>
    </row>
    <row r="157" spans="1:42" s="312" customFormat="1" ht="7.5" customHeight="1">
      <c r="A157" s="319"/>
      <c r="B157" s="484" t="s">
        <v>180</v>
      </c>
      <c r="C157" s="488"/>
      <c r="D157" s="488"/>
      <c r="E157" s="488"/>
      <c r="F157" s="488"/>
      <c r="G157" s="488"/>
      <c r="I157" s="486" t="s">
        <v>71</v>
      </c>
      <c r="J157" s="484" t="s">
        <v>43</v>
      </c>
      <c r="K157" s="487"/>
      <c r="L157" s="487"/>
      <c r="M157" s="487"/>
      <c r="N157" s="487"/>
      <c r="O157" s="487"/>
      <c r="P157" s="487"/>
      <c r="Q157" s="487"/>
      <c r="R157" s="487"/>
      <c r="S157" s="487"/>
      <c r="T157" s="305"/>
      <c r="U157" s="305"/>
      <c r="V157" s="305"/>
      <c r="W157" s="305"/>
      <c r="X157" s="305"/>
      <c r="Y157" s="305"/>
      <c r="Z157" s="305"/>
      <c r="AA157" s="305"/>
      <c r="AB157" s="305"/>
      <c r="AC157" s="305"/>
      <c r="AD157" s="305"/>
      <c r="AE157" s="305"/>
      <c r="AF157" s="305"/>
      <c r="AG157" s="305"/>
    </row>
    <row r="158" spans="1:42" s="312" customFormat="1" ht="7.5" customHeight="1">
      <c r="A158" s="1"/>
      <c r="B158" s="488"/>
      <c r="C158" s="488"/>
      <c r="D158" s="488"/>
      <c r="E158" s="488"/>
      <c r="F158" s="488"/>
      <c r="G158" s="488"/>
      <c r="I158" s="486"/>
      <c r="J158" s="487"/>
      <c r="K158" s="487"/>
      <c r="L158" s="487"/>
      <c r="M158" s="487"/>
      <c r="N158" s="487"/>
      <c r="O158" s="487"/>
      <c r="P158" s="487"/>
      <c r="Q158" s="487"/>
      <c r="R158" s="487"/>
      <c r="S158" s="487"/>
      <c r="T158" s="305"/>
      <c r="U158" s="305"/>
      <c r="V158" s="305"/>
      <c r="W158" s="305"/>
      <c r="X158" s="305"/>
      <c r="Y158" s="305"/>
      <c r="Z158" s="305"/>
      <c r="AA158" s="305"/>
      <c r="AB158" s="305"/>
      <c r="AC158" s="305"/>
      <c r="AD158" s="305"/>
      <c r="AE158" s="305"/>
      <c r="AF158" s="305"/>
      <c r="AG158" s="305"/>
    </row>
    <row r="159" spans="1:42" s="312" customFormat="1" ht="7.5" customHeight="1">
      <c r="A159" s="1"/>
      <c r="B159" s="488"/>
      <c r="C159" s="488"/>
      <c r="D159" s="488"/>
      <c r="E159" s="488"/>
      <c r="F159" s="488"/>
      <c r="G159" s="488"/>
      <c r="I159" s="486"/>
      <c r="J159" s="487"/>
      <c r="K159" s="487"/>
      <c r="L159" s="487"/>
      <c r="M159" s="487"/>
      <c r="N159" s="487"/>
      <c r="O159" s="487"/>
      <c r="P159" s="487"/>
      <c r="Q159" s="487"/>
      <c r="R159" s="487"/>
      <c r="S159" s="487"/>
      <c r="T159" s="305"/>
      <c r="U159" s="305"/>
      <c r="V159" s="305"/>
      <c r="W159" s="305"/>
      <c r="X159" s="305"/>
      <c r="Y159" s="305"/>
      <c r="Z159" s="305"/>
      <c r="AA159" s="305"/>
      <c r="AB159" s="305"/>
      <c r="AC159" s="305"/>
      <c r="AD159" s="305"/>
      <c r="AE159" s="305"/>
      <c r="AF159" s="305"/>
      <c r="AG159" s="305"/>
    </row>
    <row r="160" spans="1:42" s="312" customFormat="1" ht="7.5" customHeight="1">
      <c r="A160" s="1"/>
      <c r="B160" s="484" t="s">
        <v>181</v>
      </c>
      <c r="C160" s="488"/>
      <c r="D160" s="488"/>
      <c r="E160" s="488"/>
      <c r="F160" s="488"/>
      <c r="G160" s="488"/>
      <c r="I160" s="486" t="s">
        <v>71</v>
      </c>
      <c r="J160" s="511" t="s">
        <v>421</v>
      </c>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1"/>
      <c r="AL160" s="511"/>
    </row>
    <row r="161" spans="1:45" s="312" customFormat="1" ht="7.5" customHeight="1">
      <c r="A161" s="1"/>
      <c r="B161" s="488"/>
      <c r="C161" s="488"/>
      <c r="D161" s="488"/>
      <c r="E161" s="488"/>
      <c r="F161" s="488"/>
      <c r="G161" s="488"/>
      <c r="I161" s="486"/>
      <c r="J161" s="511"/>
      <c r="K161" s="511"/>
      <c r="L161" s="511"/>
      <c r="M161" s="511"/>
      <c r="N161" s="511"/>
      <c r="O161" s="511"/>
      <c r="P161" s="511"/>
      <c r="Q161" s="511"/>
      <c r="R161" s="511"/>
      <c r="S161" s="511"/>
      <c r="T161" s="511"/>
      <c r="U161" s="511"/>
      <c r="V161" s="511"/>
      <c r="W161" s="511"/>
      <c r="X161" s="511"/>
      <c r="Y161" s="511"/>
      <c r="Z161" s="511"/>
      <c r="AA161" s="511"/>
      <c r="AB161" s="511"/>
      <c r="AC161" s="511"/>
      <c r="AD161" s="511"/>
      <c r="AE161" s="511"/>
      <c r="AF161" s="511"/>
      <c r="AG161" s="511"/>
      <c r="AH161" s="511"/>
      <c r="AI161" s="511"/>
      <c r="AJ161" s="511"/>
      <c r="AK161" s="511"/>
      <c r="AL161" s="511"/>
    </row>
    <row r="162" spans="1:45" s="312" customFormat="1" ht="7.5" customHeight="1">
      <c r="A162" s="1"/>
      <c r="B162" s="488"/>
      <c r="C162" s="488"/>
      <c r="D162" s="488"/>
      <c r="E162" s="488"/>
      <c r="F162" s="488"/>
      <c r="G162" s="488"/>
      <c r="I162" s="486"/>
      <c r="J162" s="511"/>
      <c r="K162" s="511"/>
      <c r="L162" s="511"/>
      <c r="M162" s="511"/>
      <c r="N162" s="511"/>
      <c r="O162" s="511"/>
      <c r="P162" s="511"/>
      <c r="Q162" s="511"/>
      <c r="R162" s="511"/>
      <c r="S162" s="511"/>
      <c r="T162" s="511"/>
      <c r="U162" s="511"/>
      <c r="V162" s="511"/>
      <c r="W162" s="511"/>
      <c r="X162" s="511"/>
      <c r="Y162" s="511"/>
      <c r="Z162" s="511"/>
      <c r="AA162" s="511"/>
      <c r="AB162" s="511"/>
      <c r="AC162" s="511"/>
      <c r="AD162" s="511"/>
      <c r="AE162" s="511"/>
      <c r="AF162" s="511"/>
      <c r="AG162" s="511"/>
      <c r="AH162" s="511"/>
      <c r="AI162" s="511"/>
      <c r="AJ162" s="511"/>
      <c r="AK162" s="511"/>
      <c r="AL162" s="511"/>
    </row>
    <row r="163" spans="1:45" s="312" customFormat="1" ht="7.5" customHeight="1">
      <c r="A163" s="1"/>
      <c r="B163" s="512" t="s">
        <v>257</v>
      </c>
      <c r="C163" s="510"/>
      <c r="D163" s="510"/>
      <c r="E163" s="510"/>
      <c r="F163" s="510"/>
      <c r="G163" s="510"/>
      <c r="H163" s="510"/>
      <c r="I163" s="486" t="s">
        <v>24</v>
      </c>
      <c r="J163" s="487" t="s">
        <v>313</v>
      </c>
      <c r="K163" s="487"/>
      <c r="L163" s="487"/>
      <c r="M163" s="487"/>
      <c r="N163" s="487"/>
      <c r="O163" s="487"/>
      <c r="P163" s="487"/>
      <c r="Q163" s="487"/>
      <c r="R163" s="487"/>
      <c r="S163" s="487"/>
      <c r="T163" s="487"/>
      <c r="U163" s="487"/>
      <c r="V163" s="487"/>
      <c r="W163" s="487"/>
      <c r="X163" s="487"/>
      <c r="Y163" s="487"/>
      <c r="Z163" s="487"/>
      <c r="AA163" s="487"/>
      <c r="AB163" s="487"/>
      <c r="AC163" s="487"/>
      <c r="AD163" s="487"/>
      <c r="AE163" s="487"/>
      <c r="AF163" s="487"/>
      <c r="AG163" s="487"/>
    </row>
    <row r="164" spans="1:45" s="312" customFormat="1" ht="7.5" customHeight="1">
      <c r="A164" s="1"/>
      <c r="B164" s="510"/>
      <c r="C164" s="510"/>
      <c r="D164" s="510"/>
      <c r="E164" s="510"/>
      <c r="F164" s="510"/>
      <c r="G164" s="510"/>
      <c r="H164" s="510"/>
      <c r="I164" s="486"/>
      <c r="J164" s="487"/>
      <c r="K164" s="487"/>
      <c r="L164" s="487"/>
      <c r="M164" s="487"/>
      <c r="N164" s="487"/>
      <c r="O164" s="487"/>
      <c r="P164" s="487"/>
      <c r="Q164" s="487"/>
      <c r="R164" s="487"/>
      <c r="S164" s="487"/>
      <c r="T164" s="487"/>
      <c r="U164" s="487"/>
      <c r="V164" s="487"/>
      <c r="W164" s="487"/>
      <c r="X164" s="487"/>
      <c r="Y164" s="487"/>
      <c r="Z164" s="487"/>
      <c r="AA164" s="487"/>
      <c r="AB164" s="487"/>
      <c r="AC164" s="487"/>
      <c r="AD164" s="487"/>
      <c r="AE164" s="487"/>
      <c r="AF164" s="487"/>
      <c r="AG164" s="487"/>
    </row>
    <row r="165" spans="1:45" s="312" customFormat="1" ht="7.5" customHeight="1">
      <c r="A165" s="1"/>
      <c r="B165" s="510"/>
      <c r="C165" s="510"/>
      <c r="D165" s="510"/>
      <c r="E165" s="510"/>
      <c r="F165" s="510"/>
      <c r="G165" s="510"/>
      <c r="H165" s="510"/>
      <c r="I165" s="486"/>
      <c r="J165" s="487"/>
      <c r="K165" s="487"/>
      <c r="L165" s="487"/>
      <c r="M165" s="487"/>
      <c r="N165" s="487"/>
      <c r="O165" s="487"/>
      <c r="P165" s="487"/>
      <c r="Q165" s="487"/>
      <c r="R165" s="487"/>
      <c r="S165" s="487"/>
      <c r="T165" s="487"/>
      <c r="U165" s="487"/>
      <c r="V165" s="487"/>
      <c r="W165" s="487"/>
      <c r="X165" s="487"/>
      <c r="Y165" s="487"/>
      <c r="Z165" s="487"/>
      <c r="AA165" s="487"/>
      <c r="AB165" s="487"/>
      <c r="AC165" s="487"/>
      <c r="AD165" s="487"/>
      <c r="AE165" s="487"/>
      <c r="AF165" s="487"/>
      <c r="AG165" s="487"/>
    </row>
    <row r="166" spans="1:45" s="312" customFormat="1" ht="7.5" customHeight="1">
      <c r="C166" s="40"/>
      <c r="M166" s="1"/>
      <c r="N166" s="1"/>
      <c r="O166" s="1"/>
      <c r="P166" s="1"/>
      <c r="Q166" s="1"/>
      <c r="R166" s="1"/>
      <c r="S166" s="1"/>
      <c r="T166" s="1"/>
      <c r="U166" s="1"/>
      <c r="V166" s="1"/>
      <c r="W166" s="1"/>
      <c r="X166" s="1"/>
      <c r="Y166" s="1"/>
      <c r="Z166" s="1"/>
      <c r="AA166" s="1"/>
      <c r="AB166" s="1"/>
      <c r="AC166" s="1"/>
      <c r="AD166" s="1"/>
      <c r="AE166" s="1"/>
      <c r="AF166" s="1"/>
      <c r="AJ166" s="1"/>
      <c r="AK166" s="1"/>
      <c r="AL166" s="1"/>
      <c r="AM166" s="1"/>
      <c r="AN166" s="1"/>
      <c r="AO166" s="26"/>
      <c r="AP166" s="26"/>
    </row>
    <row r="167" spans="1:45" s="312" customFormat="1" ht="7.5" customHeight="1">
      <c r="A167" s="1"/>
      <c r="B167" s="308"/>
      <c r="C167" s="308"/>
      <c r="D167" s="308"/>
      <c r="E167" s="308"/>
      <c r="F167" s="308"/>
      <c r="G167" s="308"/>
      <c r="H167" s="305"/>
      <c r="I167" s="305"/>
      <c r="J167" s="305"/>
      <c r="K167" s="305"/>
      <c r="L167" s="305"/>
      <c r="M167" s="1"/>
      <c r="N167" s="1"/>
      <c r="O167" s="1"/>
      <c r="P167" s="1"/>
      <c r="Q167" s="1"/>
      <c r="R167" s="1"/>
      <c r="S167" s="1"/>
      <c r="T167" s="1"/>
      <c r="U167" s="1"/>
      <c r="V167" s="1"/>
      <c r="W167" s="1"/>
      <c r="X167" s="1"/>
      <c r="Y167" s="1"/>
      <c r="Z167" s="1"/>
      <c r="AA167" s="1"/>
      <c r="AB167" s="1"/>
      <c r="AC167" s="1"/>
      <c r="AD167" s="1"/>
      <c r="AE167" s="305"/>
      <c r="AF167" s="305"/>
      <c r="AI167" s="1"/>
      <c r="AJ167" s="308"/>
      <c r="AK167" s="308"/>
      <c r="AL167" s="308"/>
      <c r="AN167" s="305"/>
      <c r="AO167" s="26"/>
      <c r="AP167" s="26"/>
    </row>
    <row r="168" spans="1:45" s="312" customFormat="1" ht="7.5" customHeight="1">
      <c r="A168" s="484" t="s">
        <v>318</v>
      </c>
      <c r="B168" s="488"/>
      <c r="C168" s="488"/>
      <c r="D168" s="488"/>
      <c r="E168" s="488"/>
      <c r="F168" s="488"/>
      <c r="G168" s="488"/>
      <c r="H168" s="488"/>
      <c r="I168" s="316"/>
      <c r="J168" s="316"/>
      <c r="K168" s="316"/>
      <c r="L168" s="314"/>
      <c r="M168" s="48"/>
      <c r="N168" s="48"/>
      <c r="O168" s="314"/>
      <c r="P168" s="308"/>
      <c r="Q168" s="316"/>
      <c r="R168" s="316"/>
      <c r="S168" s="316"/>
      <c r="T168" s="316"/>
      <c r="U168" s="316"/>
      <c r="V168" s="314"/>
      <c r="W168" s="48"/>
      <c r="X168" s="48"/>
      <c r="Y168" s="314"/>
      <c r="Z168" s="308"/>
      <c r="AA168" s="316"/>
      <c r="AB168" s="316"/>
      <c r="AC168" s="316"/>
      <c r="AD168" s="316"/>
      <c r="AE168" s="314"/>
      <c r="AF168" s="48"/>
      <c r="AG168" s="48"/>
      <c r="AH168" s="314"/>
      <c r="AI168" s="305"/>
      <c r="AJ168" s="308"/>
      <c r="AK168" s="308"/>
      <c r="AL168" s="308"/>
      <c r="AN168" s="39"/>
      <c r="AO168" s="26"/>
      <c r="AP168" s="26"/>
    </row>
    <row r="169" spans="1:45" s="312" customFormat="1" ht="7.5" customHeight="1">
      <c r="A169" s="488"/>
      <c r="B169" s="488"/>
      <c r="C169" s="488"/>
      <c r="D169" s="488"/>
      <c r="E169" s="488"/>
      <c r="F169" s="488"/>
      <c r="G169" s="488"/>
      <c r="H169" s="488"/>
      <c r="I169" s="316"/>
      <c r="J169" s="316"/>
      <c r="K169" s="316"/>
      <c r="L169" s="314"/>
      <c r="M169" s="48"/>
      <c r="N169" s="48"/>
      <c r="O169" s="314"/>
      <c r="P169" s="316"/>
      <c r="Q169" s="316"/>
      <c r="R169" s="316"/>
      <c r="S169" s="316"/>
      <c r="T169" s="316"/>
      <c r="U169" s="316"/>
      <c r="V169" s="314"/>
      <c r="W169" s="48"/>
      <c r="X169" s="48"/>
      <c r="Y169" s="314"/>
      <c r="Z169" s="316"/>
      <c r="AA169" s="316"/>
      <c r="AB169" s="316"/>
      <c r="AC169" s="316"/>
      <c r="AD169" s="316"/>
      <c r="AE169" s="314"/>
      <c r="AF169" s="48"/>
      <c r="AG169" s="48"/>
      <c r="AH169" s="314"/>
      <c r="AI169" s="305"/>
      <c r="AJ169" s="308"/>
      <c r="AK169" s="308"/>
      <c r="AL169" s="308"/>
      <c r="AN169" s="39"/>
      <c r="AO169" s="26"/>
      <c r="AP169" s="26"/>
    </row>
    <row r="170" spans="1:45" s="312" customFormat="1" ht="7.5" customHeight="1">
      <c r="A170" s="488"/>
      <c r="B170" s="488"/>
      <c r="C170" s="488"/>
      <c r="D170" s="488"/>
      <c r="E170" s="488"/>
      <c r="F170" s="488"/>
      <c r="G170" s="488"/>
      <c r="H170" s="488"/>
      <c r="I170" s="316"/>
      <c r="J170" s="316"/>
      <c r="K170" s="316"/>
      <c r="L170" s="316"/>
      <c r="M170" s="71"/>
      <c r="N170" s="71"/>
      <c r="O170" s="316"/>
      <c r="P170" s="316"/>
      <c r="Q170" s="316"/>
      <c r="R170" s="316"/>
      <c r="S170" s="316"/>
      <c r="T170" s="316"/>
      <c r="U170" s="316"/>
      <c r="V170" s="316"/>
      <c r="W170" s="71"/>
      <c r="X170" s="71"/>
      <c r="Y170" s="316"/>
      <c r="Z170" s="316"/>
      <c r="AA170" s="316"/>
      <c r="AB170" s="316"/>
      <c r="AC170" s="316"/>
      <c r="AD170" s="316"/>
      <c r="AE170" s="316"/>
      <c r="AF170" s="71"/>
      <c r="AG170" s="71"/>
      <c r="AH170" s="316"/>
      <c r="AI170" s="305"/>
      <c r="AJ170" s="308"/>
      <c r="AK170" s="308"/>
      <c r="AL170" s="308"/>
      <c r="AO170" s="26"/>
      <c r="AP170" s="26"/>
    </row>
    <row r="171" spans="1:45" s="312" customFormat="1" ht="7.5" customHeight="1">
      <c r="A171" s="316"/>
      <c r="B171" s="316"/>
      <c r="C171" s="488" t="s">
        <v>211</v>
      </c>
      <c r="D171" s="488"/>
      <c r="E171" s="488"/>
      <c r="F171" s="488"/>
      <c r="G171" s="503" t="s">
        <v>39</v>
      </c>
      <c r="H171" s="507" t="e">
        <f>VLOOKUP($W$11,管理データ原紙!$B$6:$BA$65613,46,FALSE)</f>
        <v>#N/A</v>
      </c>
      <c r="I171" s="507"/>
      <c r="J171" s="503" t="s">
        <v>179</v>
      </c>
      <c r="K171" s="491" t="s">
        <v>182</v>
      </c>
      <c r="L171" s="510"/>
      <c r="M171" s="510"/>
      <c r="N171" s="510"/>
      <c r="O171" s="510"/>
      <c r="P171" s="510"/>
      <c r="Q171" s="503" t="s">
        <v>39</v>
      </c>
      <c r="R171" s="507" t="e">
        <f>VLOOKUP($W$11,管理データ原紙!$B$6:$BA$65613,47,FALSE)</f>
        <v>#N/A</v>
      </c>
      <c r="S171" s="507"/>
      <c r="T171" s="503" t="s">
        <v>179</v>
      </c>
      <c r="U171" s="487" t="s">
        <v>312</v>
      </c>
      <c r="V171" s="488"/>
      <c r="W171" s="488"/>
      <c r="X171" s="488"/>
      <c r="Y171" s="488"/>
      <c r="Z171" s="503" t="s">
        <v>39</v>
      </c>
      <c r="AA171" s="507" t="e">
        <f>VLOOKUP($W$11,管理データ原紙!$B$6:$BA$65613,48,FALSE)</f>
        <v>#N/A</v>
      </c>
      <c r="AB171" s="507"/>
      <c r="AC171" s="503" t="s">
        <v>179</v>
      </c>
      <c r="AD171" s="511" t="s">
        <v>333</v>
      </c>
      <c r="AE171" s="511"/>
      <c r="AF171" s="511"/>
      <c r="AG171" s="511"/>
      <c r="AH171" s="511"/>
      <c r="AI171" s="503" t="s">
        <v>15</v>
      </c>
      <c r="AJ171" s="507" t="e">
        <f>VLOOKUP($W$11,管理データ原紙!$B$6:$BA$65613,49,FALSE)</f>
        <v>#N/A</v>
      </c>
      <c r="AK171" s="507"/>
      <c r="AL171" s="503" t="s">
        <v>169</v>
      </c>
      <c r="AM171" s="316"/>
      <c r="AN171" s="305"/>
      <c r="AO171" s="26"/>
      <c r="AP171" s="26"/>
    </row>
    <row r="172" spans="1:45" s="312" customFormat="1" ht="7.5" customHeight="1">
      <c r="A172" s="316"/>
      <c r="B172" s="316"/>
      <c r="C172" s="488"/>
      <c r="D172" s="488"/>
      <c r="E172" s="488"/>
      <c r="F172" s="488"/>
      <c r="G172" s="503"/>
      <c r="H172" s="507"/>
      <c r="I172" s="507"/>
      <c r="J172" s="503"/>
      <c r="K172" s="510"/>
      <c r="L172" s="510"/>
      <c r="M172" s="510"/>
      <c r="N172" s="510"/>
      <c r="O172" s="510"/>
      <c r="P172" s="510"/>
      <c r="Q172" s="503"/>
      <c r="R172" s="507"/>
      <c r="S172" s="507"/>
      <c r="T172" s="503"/>
      <c r="U172" s="488"/>
      <c r="V172" s="488"/>
      <c r="W172" s="488"/>
      <c r="X172" s="488"/>
      <c r="Y172" s="488"/>
      <c r="Z172" s="503"/>
      <c r="AA172" s="507"/>
      <c r="AB172" s="507"/>
      <c r="AC172" s="503"/>
      <c r="AD172" s="511"/>
      <c r="AE172" s="511"/>
      <c r="AF172" s="511"/>
      <c r="AG172" s="511"/>
      <c r="AH172" s="511"/>
      <c r="AI172" s="503"/>
      <c r="AJ172" s="507"/>
      <c r="AK172" s="507"/>
      <c r="AL172" s="503"/>
      <c r="AM172" s="316"/>
      <c r="AN172" s="305"/>
      <c r="AO172" s="26"/>
      <c r="AP172" s="26"/>
    </row>
    <row r="173" spans="1:45" s="312" customFormat="1" ht="7.5" customHeight="1">
      <c r="A173" s="316"/>
      <c r="B173" s="316"/>
      <c r="C173" s="488"/>
      <c r="D173" s="488"/>
      <c r="E173" s="488"/>
      <c r="F173" s="488"/>
      <c r="G173" s="488"/>
      <c r="H173" s="487"/>
      <c r="I173" s="487"/>
      <c r="J173" s="488"/>
      <c r="K173" s="510"/>
      <c r="L173" s="510"/>
      <c r="M173" s="510"/>
      <c r="N173" s="510"/>
      <c r="O173" s="510"/>
      <c r="P173" s="510"/>
      <c r="Q173" s="488"/>
      <c r="R173" s="487"/>
      <c r="S173" s="487"/>
      <c r="T173" s="488"/>
      <c r="U173" s="488"/>
      <c r="V173" s="488"/>
      <c r="W173" s="488"/>
      <c r="X173" s="488"/>
      <c r="Y173" s="488"/>
      <c r="Z173" s="488"/>
      <c r="AA173" s="487"/>
      <c r="AB173" s="487"/>
      <c r="AC173" s="488"/>
      <c r="AD173" s="511"/>
      <c r="AE173" s="511"/>
      <c r="AF173" s="511"/>
      <c r="AG173" s="511"/>
      <c r="AH173" s="511"/>
      <c r="AI173" s="488"/>
      <c r="AJ173" s="487"/>
      <c r="AK173" s="487"/>
      <c r="AL173" s="488"/>
      <c r="AM173" s="316"/>
      <c r="AN173" s="305"/>
      <c r="AO173" s="26"/>
      <c r="AP173" s="26"/>
    </row>
    <row r="174" spans="1:45" ht="7.5" customHeight="1">
      <c r="S174" s="312"/>
      <c r="T174" s="312"/>
      <c r="U174" s="41"/>
      <c r="AO174" s="26"/>
      <c r="AP174" s="26"/>
      <c r="AR174" s="1"/>
      <c r="AS174" s="1"/>
    </row>
    <row r="175" spans="1:45" ht="7.5" customHeight="1">
      <c r="S175" s="312"/>
      <c r="T175" s="312"/>
      <c r="U175" s="312"/>
      <c r="V175" s="312"/>
      <c r="W175" s="312"/>
      <c r="X175" s="312"/>
      <c r="Y175" s="312"/>
      <c r="Z175" s="312"/>
      <c r="AA175" s="312"/>
      <c r="AB175" s="312"/>
      <c r="AC175" s="312"/>
      <c r="AD175" s="312"/>
      <c r="AE175" s="312"/>
      <c r="AF175" s="312"/>
      <c r="AG175" s="312"/>
      <c r="AH175" s="312"/>
      <c r="AO175" s="26"/>
      <c r="AP175" s="26"/>
      <c r="AR175" s="1"/>
      <c r="AS175" s="1"/>
    </row>
    <row r="176" spans="1:45" s="312" customFormat="1" ht="7.5" customHeight="1">
      <c r="A176" s="484" t="s">
        <v>52</v>
      </c>
      <c r="B176" s="488"/>
      <c r="C176" s="488"/>
      <c r="D176" s="488"/>
      <c r="E176" s="488"/>
      <c r="F176" s="488"/>
      <c r="G176" s="488"/>
      <c r="H176" s="488"/>
      <c r="I176" s="488"/>
      <c r="J176" s="1"/>
      <c r="K176" s="1"/>
      <c r="L176" s="1"/>
      <c r="M176" s="1"/>
      <c r="N176" s="305"/>
      <c r="O176" s="305"/>
      <c r="P176" s="305"/>
      <c r="Q176" s="305"/>
      <c r="R176" s="307"/>
      <c r="S176" s="307"/>
      <c r="T176" s="307"/>
      <c r="U176" s="309"/>
      <c r="V176" s="309"/>
      <c r="W176" s="305"/>
      <c r="X176" s="305"/>
      <c r="Y176" s="305"/>
      <c r="Z176" s="305"/>
      <c r="AA176" s="305"/>
      <c r="AB176" s="305"/>
      <c r="AC176" s="305"/>
      <c r="AD176" s="305"/>
      <c r="AE176" s="305"/>
      <c r="AF176" s="1"/>
      <c r="AG176" s="1"/>
      <c r="AH176" s="316"/>
      <c r="AM176" s="308"/>
      <c r="AN176" s="305"/>
      <c r="AO176" s="26"/>
      <c r="AP176" s="26"/>
    </row>
    <row r="177" spans="1:45" s="312" customFormat="1" ht="7.5" customHeight="1">
      <c r="A177" s="488"/>
      <c r="B177" s="488"/>
      <c r="C177" s="488"/>
      <c r="D177" s="488"/>
      <c r="E177" s="488"/>
      <c r="F177" s="488"/>
      <c r="G177" s="488"/>
      <c r="H177" s="488"/>
      <c r="I177" s="488"/>
      <c r="J177" s="1"/>
      <c r="K177" s="1"/>
      <c r="L177" s="1"/>
      <c r="M177" s="1"/>
      <c r="N177" s="305"/>
      <c r="O177" s="305"/>
      <c r="P177" s="305"/>
      <c r="Q177" s="305"/>
      <c r="R177" s="307"/>
      <c r="S177" s="307"/>
      <c r="T177" s="307"/>
      <c r="U177" s="309"/>
      <c r="V177" s="309"/>
      <c r="W177" s="305"/>
      <c r="X177" s="305"/>
      <c r="Y177" s="305"/>
      <c r="Z177" s="305"/>
      <c r="AA177" s="305"/>
      <c r="AB177" s="305"/>
      <c r="AC177" s="305"/>
      <c r="AD177" s="305"/>
      <c r="AE177" s="305"/>
      <c r="AF177" s="1"/>
      <c r="AG177" s="1"/>
      <c r="AH177" s="316"/>
      <c r="AI177" s="316"/>
      <c r="AJ177" s="308"/>
      <c r="AK177" s="308"/>
      <c r="AL177" s="308"/>
      <c r="AM177" s="1"/>
      <c r="AN177" s="308"/>
      <c r="AO177" s="26"/>
      <c r="AP177" s="26"/>
    </row>
    <row r="178" spans="1:45" s="312" customFormat="1" ht="7.5" customHeight="1">
      <c r="A178" s="488"/>
      <c r="B178" s="488"/>
      <c r="C178" s="488"/>
      <c r="D178" s="488"/>
      <c r="E178" s="488"/>
      <c r="F178" s="488"/>
      <c r="G178" s="488"/>
      <c r="H178" s="488"/>
      <c r="I178" s="488"/>
      <c r="J178" s="1"/>
      <c r="K178" s="1"/>
      <c r="L178" s="1"/>
      <c r="M178" s="1"/>
      <c r="N178" s="305"/>
      <c r="O178" s="305"/>
      <c r="P178" s="305"/>
      <c r="Q178" s="305"/>
      <c r="R178" s="307"/>
      <c r="S178" s="307"/>
      <c r="T178" s="1"/>
      <c r="U178" s="1"/>
      <c r="V178" s="1"/>
      <c r="W178" s="1"/>
      <c r="X178" s="1"/>
      <c r="Y178" s="1"/>
      <c r="Z178" s="1"/>
      <c r="AA178" s="305"/>
      <c r="AB178" s="305"/>
      <c r="AC178" s="305"/>
      <c r="AD178" s="305"/>
      <c r="AE178" s="305"/>
      <c r="AF178" s="1"/>
      <c r="AG178" s="1"/>
      <c r="AH178" s="316"/>
      <c r="AI178" s="316"/>
      <c r="AJ178" s="308"/>
      <c r="AK178" s="308"/>
      <c r="AL178" s="308"/>
      <c r="AM178" s="1"/>
      <c r="AN178" s="308"/>
      <c r="AO178" s="26"/>
      <c r="AP178" s="26"/>
    </row>
    <row r="179" spans="1:45" s="312" customFormat="1" ht="7.5" customHeight="1">
      <c r="A179" s="331"/>
      <c r="B179" s="487" t="s">
        <v>329</v>
      </c>
      <c r="C179" s="488"/>
      <c r="D179" s="488"/>
      <c r="E179" s="488"/>
      <c r="F179" s="488"/>
      <c r="G179" s="503" t="e">
        <f>IF(ISBLANK(W49),"",IF(W49="社員","６０歳","対象外"))</f>
        <v>#N/A</v>
      </c>
      <c r="H179" s="503"/>
      <c r="I179" s="503"/>
      <c r="J179" s="486"/>
      <c r="K179" s="488"/>
      <c r="L179" s="489"/>
      <c r="M179" s="489"/>
      <c r="N179" s="484"/>
      <c r="O179" s="488"/>
      <c r="P179" s="487" t="s">
        <v>202</v>
      </c>
      <c r="Q179" s="488"/>
      <c r="R179" s="488"/>
      <c r="S179" s="488"/>
      <c r="T179" s="488"/>
      <c r="U179" s="488"/>
      <c r="V179" s="488"/>
      <c r="W179" s="488"/>
      <c r="X179" s="486" t="s">
        <v>183</v>
      </c>
      <c r="Y179" s="488"/>
      <c r="Z179" s="508" t="s">
        <v>579</v>
      </c>
      <c r="AA179" s="508"/>
      <c r="AB179" s="484" t="s">
        <v>330</v>
      </c>
      <c r="AC179" s="488"/>
      <c r="AD179" s="509" t="e">
        <f>IF(ISBLANK(W49),"",IF(W49&lt;&gt;"社員","平成37年3月31日迄は定年後の再雇用に関する基準があります。",""))</f>
        <v>#N/A</v>
      </c>
      <c r="AE179" s="509"/>
      <c r="AF179" s="509"/>
      <c r="AG179" s="509"/>
      <c r="AH179" s="509"/>
      <c r="AI179" s="509"/>
      <c r="AJ179" s="509"/>
      <c r="AK179" s="509"/>
      <c r="AL179" s="509"/>
      <c r="AM179" s="509"/>
      <c r="AN179" s="308"/>
      <c r="AO179" s="26"/>
      <c r="AP179" s="26"/>
    </row>
    <row r="180" spans="1:45" s="312" customFormat="1" ht="7.5" customHeight="1">
      <c r="A180" s="331"/>
      <c r="B180" s="488"/>
      <c r="C180" s="488"/>
      <c r="D180" s="488"/>
      <c r="E180" s="488"/>
      <c r="F180" s="488"/>
      <c r="G180" s="503"/>
      <c r="H180" s="503"/>
      <c r="I180" s="503"/>
      <c r="J180" s="488"/>
      <c r="K180" s="488"/>
      <c r="L180" s="489"/>
      <c r="M180" s="489"/>
      <c r="N180" s="488"/>
      <c r="O180" s="488"/>
      <c r="P180" s="488"/>
      <c r="Q180" s="488"/>
      <c r="R180" s="488"/>
      <c r="S180" s="488"/>
      <c r="T180" s="488"/>
      <c r="U180" s="488"/>
      <c r="V180" s="488"/>
      <c r="W180" s="488"/>
      <c r="X180" s="488"/>
      <c r="Y180" s="488"/>
      <c r="Z180" s="508"/>
      <c r="AA180" s="508"/>
      <c r="AB180" s="488"/>
      <c r="AC180" s="488"/>
      <c r="AD180" s="509"/>
      <c r="AE180" s="509"/>
      <c r="AF180" s="509"/>
      <c r="AG180" s="509"/>
      <c r="AH180" s="509"/>
      <c r="AI180" s="509"/>
      <c r="AJ180" s="509"/>
      <c r="AK180" s="509"/>
      <c r="AL180" s="509"/>
      <c r="AM180" s="509"/>
      <c r="AN180" s="308"/>
      <c r="AO180" s="26"/>
      <c r="AP180" s="26"/>
    </row>
    <row r="181" spans="1:45" s="312" customFormat="1" ht="7.5" customHeight="1">
      <c r="A181" s="331"/>
      <c r="B181" s="488"/>
      <c r="C181" s="488"/>
      <c r="D181" s="488"/>
      <c r="E181" s="488"/>
      <c r="F181" s="488"/>
      <c r="G181" s="503"/>
      <c r="H181" s="503"/>
      <c r="I181" s="503"/>
      <c r="J181" s="488"/>
      <c r="K181" s="488"/>
      <c r="L181" s="489"/>
      <c r="M181" s="489"/>
      <c r="N181" s="488"/>
      <c r="O181" s="488"/>
      <c r="P181" s="488"/>
      <c r="Q181" s="488"/>
      <c r="R181" s="488"/>
      <c r="S181" s="488"/>
      <c r="T181" s="488"/>
      <c r="U181" s="488"/>
      <c r="V181" s="488"/>
      <c r="W181" s="488"/>
      <c r="X181" s="488"/>
      <c r="Y181" s="488"/>
      <c r="Z181" s="508"/>
      <c r="AA181" s="508"/>
      <c r="AB181" s="488"/>
      <c r="AC181" s="488"/>
      <c r="AD181" s="509"/>
      <c r="AE181" s="509"/>
      <c r="AF181" s="509"/>
      <c r="AG181" s="509"/>
      <c r="AH181" s="509"/>
      <c r="AI181" s="509"/>
      <c r="AJ181" s="509"/>
      <c r="AK181" s="509"/>
      <c r="AL181" s="509"/>
      <c r="AM181" s="509"/>
      <c r="AN181" s="308"/>
      <c r="AO181" s="26"/>
      <c r="AP181" s="26"/>
    </row>
    <row r="182" spans="1:45" s="312" customFormat="1" ht="7.5" customHeight="1">
      <c r="A182" s="331"/>
      <c r="B182" s="484" t="s">
        <v>203</v>
      </c>
      <c r="C182" s="488"/>
      <c r="D182" s="488"/>
      <c r="E182" s="488"/>
      <c r="F182" s="488"/>
      <c r="G182" s="488"/>
      <c r="H182" s="488"/>
      <c r="I182" s="488"/>
      <c r="J182" s="488"/>
      <c r="K182" s="488"/>
      <c r="L182" s="488"/>
      <c r="M182" s="488"/>
      <c r="N182" s="488"/>
      <c r="O182" s="488"/>
      <c r="P182" s="488"/>
      <c r="Q182" s="488"/>
      <c r="R182" s="484" t="s">
        <v>237</v>
      </c>
      <c r="S182" s="488"/>
      <c r="T182" s="488"/>
      <c r="U182" s="488"/>
      <c r="V182" s="488"/>
      <c r="W182" s="488"/>
      <c r="X182" s="488"/>
      <c r="Y182" s="488"/>
      <c r="Z182" s="488"/>
      <c r="AA182" s="488"/>
      <c r="AB182" s="305"/>
      <c r="AC182" s="305"/>
      <c r="AD182" s="305"/>
      <c r="AE182" s="305"/>
      <c r="AF182" s="305"/>
      <c r="AG182" s="305"/>
      <c r="AH182" s="308"/>
      <c r="AI182" s="308"/>
      <c r="AM182" s="1"/>
      <c r="AN182" s="308"/>
      <c r="AO182" s="26"/>
      <c r="AP182" s="26"/>
    </row>
    <row r="183" spans="1:45" s="312" customFormat="1" ht="7.5" customHeight="1">
      <c r="A183" s="7"/>
      <c r="B183" s="488"/>
      <c r="C183" s="488"/>
      <c r="D183" s="488"/>
      <c r="E183" s="488"/>
      <c r="F183" s="488"/>
      <c r="G183" s="488"/>
      <c r="H183" s="488"/>
      <c r="I183" s="488"/>
      <c r="J183" s="488"/>
      <c r="K183" s="488"/>
      <c r="L183" s="488"/>
      <c r="M183" s="488"/>
      <c r="N183" s="488"/>
      <c r="O183" s="488"/>
      <c r="P183" s="488"/>
      <c r="Q183" s="488"/>
      <c r="R183" s="488"/>
      <c r="S183" s="488"/>
      <c r="T183" s="488"/>
      <c r="U183" s="488"/>
      <c r="V183" s="488"/>
      <c r="W183" s="488"/>
      <c r="X183" s="488"/>
      <c r="Y183" s="488"/>
      <c r="Z183" s="488"/>
      <c r="AA183" s="488"/>
      <c r="AB183" s="305"/>
      <c r="AC183" s="305"/>
      <c r="AD183" s="305"/>
      <c r="AE183" s="305"/>
      <c r="AF183" s="305"/>
      <c r="AG183" s="305"/>
      <c r="AH183" s="308"/>
      <c r="AI183" s="308"/>
      <c r="AM183" s="1"/>
      <c r="AN183" s="308"/>
      <c r="AO183" s="26"/>
      <c r="AP183" s="26"/>
    </row>
    <row r="184" spans="1:45" s="312" customFormat="1" ht="7.5" customHeight="1">
      <c r="A184" s="26"/>
      <c r="B184" s="488"/>
      <c r="C184" s="488"/>
      <c r="D184" s="488"/>
      <c r="E184" s="488"/>
      <c r="F184" s="488"/>
      <c r="G184" s="488"/>
      <c r="H184" s="488"/>
      <c r="I184" s="488"/>
      <c r="J184" s="488"/>
      <c r="K184" s="488"/>
      <c r="L184" s="488"/>
      <c r="M184" s="488"/>
      <c r="N184" s="488"/>
      <c r="O184" s="488"/>
      <c r="P184" s="488"/>
      <c r="Q184" s="488"/>
      <c r="R184" s="488"/>
      <c r="S184" s="488"/>
      <c r="T184" s="488"/>
      <c r="U184" s="488"/>
      <c r="V184" s="488"/>
      <c r="W184" s="488"/>
      <c r="X184" s="488"/>
      <c r="Y184" s="488"/>
      <c r="Z184" s="488"/>
      <c r="AA184" s="488"/>
      <c r="AB184" s="305"/>
      <c r="AC184" s="305"/>
      <c r="AD184" s="305"/>
      <c r="AE184" s="305"/>
      <c r="AF184" s="305"/>
      <c r="AG184" s="305"/>
      <c r="AH184" s="308"/>
      <c r="AI184" s="308"/>
      <c r="AM184" s="1"/>
      <c r="AN184" s="308"/>
      <c r="AO184" s="26"/>
      <c r="AP184" s="26"/>
    </row>
    <row r="185" spans="1:45" s="312" customFormat="1" ht="7.5" customHeight="1">
      <c r="A185" s="26"/>
      <c r="B185" s="487" t="s">
        <v>204</v>
      </c>
      <c r="C185" s="488"/>
      <c r="D185" s="488"/>
      <c r="E185" s="488"/>
      <c r="F185" s="488"/>
      <c r="G185" s="503" t="s">
        <v>39</v>
      </c>
      <c r="H185" s="504" t="s">
        <v>140</v>
      </c>
      <c r="I185" s="504"/>
      <c r="J185" s="503" t="s">
        <v>179</v>
      </c>
      <c r="K185" s="316"/>
      <c r="L185" s="316"/>
      <c r="M185" s="316"/>
      <c r="N185" s="316"/>
      <c r="O185" s="316"/>
      <c r="P185" s="316"/>
      <c r="Q185" s="1"/>
      <c r="R185" s="1"/>
      <c r="S185" s="1"/>
      <c r="T185" s="1"/>
      <c r="U185" s="1"/>
      <c r="V185" s="1"/>
      <c r="W185" s="1"/>
      <c r="X185" s="1"/>
      <c r="Y185" s="1"/>
      <c r="Z185" s="309"/>
      <c r="AA185" s="1"/>
      <c r="AB185" s="305"/>
      <c r="AC185" s="305"/>
      <c r="AD185" s="305"/>
      <c r="AE185" s="305"/>
      <c r="AF185" s="305"/>
      <c r="AG185" s="305"/>
      <c r="AH185" s="1"/>
      <c r="AI185" s="1"/>
      <c r="AM185" s="1"/>
      <c r="AN185" s="308"/>
      <c r="AO185" s="26"/>
      <c r="AP185" s="26"/>
    </row>
    <row r="186" spans="1:45" s="312" customFormat="1" ht="7.5" customHeight="1">
      <c r="A186" s="26"/>
      <c r="B186" s="488"/>
      <c r="C186" s="488"/>
      <c r="D186" s="488"/>
      <c r="E186" s="488"/>
      <c r="F186" s="488"/>
      <c r="G186" s="503"/>
      <c r="H186" s="504"/>
      <c r="I186" s="504"/>
      <c r="J186" s="503"/>
      <c r="K186" s="316"/>
      <c r="L186" s="316"/>
      <c r="M186" s="316"/>
      <c r="N186" s="316"/>
      <c r="O186" s="316"/>
      <c r="P186" s="316"/>
      <c r="Q186" s="1"/>
      <c r="R186" s="1"/>
      <c r="S186" s="1"/>
      <c r="T186" s="1"/>
      <c r="U186" s="1"/>
      <c r="V186" s="1"/>
      <c r="W186" s="1"/>
      <c r="X186" s="1"/>
      <c r="Y186" s="1"/>
      <c r="Z186" s="309"/>
      <c r="AA186" s="305"/>
      <c r="AB186" s="305"/>
      <c r="AC186" s="305"/>
      <c r="AD186" s="305"/>
      <c r="AE186" s="305"/>
      <c r="AF186" s="305"/>
      <c r="AG186" s="305"/>
      <c r="AH186" s="1"/>
      <c r="AI186" s="1"/>
      <c r="AM186" s="1"/>
      <c r="AN186" s="308"/>
      <c r="AO186" s="26"/>
      <c r="AP186" s="26"/>
    </row>
    <row r="187" spans="1:45" s="312" customFormat="1" ht="7.5" customHeight="1">
      <c r="A187" s="29"/>
      <c r="B187" s="488"/>
      <c r="C187" s="488"/>
      <c r="D187" s="488"/>
      <c r="E187" s="488"/>
      <c r="F187" s="488"/>
      <c r="G187" s="488"/>
      <c r="H187" s="505"/>
      <c r="I187" s="505"/>
      <c r="J187" s="488"/>
      <c r="K187" s="305"/>
      <c r="L187" s="305"/>
      <c r="M187" s="305"/>
      <c r="N187" s="305"/>
      <c r="O187" s="305"/>
      <c r="P187" s="305"/>
      <c r="Q187" s="305"/>
      <c r="R187" s="307"/>
      <c r="S187" s="1"/>
      <c r="T187" s="1"/>
      <c r="U187" s="1"/>
      <c r="V187" s="1"/>
      <c r="W187" s="1"/>
      <c r="X187" s="1"/>
      <c r="Y187" s="1"/>
      <c r="Z187" s="309"/>
      <c r="AA187" s="305"/>
      <c r="AB187" s="305"/>
      <c r="AC187" s="305"/>
      <c r="AD187" s="305"/>
      <c r="AE187" s="305"/>
      <c r="AF187" s="305"/>
      <c r="AG187" s="305"/>
      <c r="AH187" s="1"/>
      <c r="AI187" s="1"/>
      <c r="AM187" s="1"/>
      <c r="AN187" s="308"/>
      <c r="AO187" s="26"/>
      <c r="AP187" s="26"/>
    </row>
    <row r="188" spans="1:45" s="312" customFormat="1" ht="7.5" customHeight="1">
      <c r="A188" s="1"/>
      <c r="B188" s="484" t="s">
        <v>205</v>
      </c>
      <c r="C188" s="488"/>
      <c r="D188" s="488"/>
      <c r="E188" s="488"/>
      <c r="F188" s="488"/>
      <c r="G188" s="488"/>
      <c r="H188" s="488"/>
      <c r="I188" s="488"/>
      <c r="J188" s="488"/>
      <c r="K188" s="488"/>
      <c r="L188" s="506" t="s">
        <v>71</v>
      </c>
      <c r="M188" s="501" t="s">
        <v>187</v>
      </c>
      <c r="N188" s="488"/>
      <c r="O188" s="488"/>
      <c r="P188" s="488"/>
      <c r="Q188" s="488"/>
      <c r="R188" s="488"/>
      <c r="S188" s="488"/>
      <c r="T188" s="488"/>
      <c r="U188" s="488"/>
      <c r="V188" s="488"/>
      <c r="W188" s="488"/>
      <c r="X188" s="488"/>
      <c r="Y188" s="488"/>
      <c r="Z188" s="488"/>
      <c r="AA188" s="488"/>
      <c r="AB188" s="488"/>
      <c r="AC188" s="488"/>
      <c r="AD188" s="488"/>
      <c r="AE188" s="488"/>
      <c r="AF188" s="488"/>
      <c r="AG188" s="488"/>
      <c r="AH188" s="488"/>
      <c r="AI188" s="488"/>
      <c r="AM188" s="1"/>
      <c r="AN188" s="308"/>
      <c r="AO188" s="26"/>
      <c r="AP188" s="26"/>
    </row>
    <row r="189" spans="1:45" s="312" customFormat="1" ht="7.5" customHeight="1">
      <c r="A189" s="308"/>
      <c r="B189" s="488"/>
      <c r="C189" s="488"/>
      <c r="D189" s="488"/>
      <c r="E189" s="488"/>
      <c r="F189" s="488"/>
      <c r="G189" s="488"/>
      <c r="H189" s="488"/>
      <c r="I189" s="488"/>
      <c r="J189" s="488"/>
      <c r="K189" s="488"/>
      <c r="L189" s="507"/>
      <c r="M189" s="488"/>
      <c r="N189" s="488"/>
      <c r="O189" s="488"/>
      <c r="P189" s="488"/>
      <c r="Q189" s="488"/>
      <c r="R189" s="488"/>
      <c r="S189" s="488"/>
      <c r="T189" s="488"/>
      <c r="U189" s="488"/>
      <c r="V189" s="488"/>
      <c r="W189" s="488"/>
      <c r="X189" s="488"/>
      <c r="Y189" s="488"/>
      <c r="Z189" s="488"/>
      <c r="AA189" s="488"/>
      <c r="AB189" s="488"/>
      <c r="AC189" s="488"/>
      <c r="AD189" s="488"/>
      <c r="AE189" s="488"/>
      <c r="AF189" s="488"/>
      <c r="AG189" s="488"/>
      <c r="AH189" s="488"/>
      <c r="AI189" s="488"/>
      <c r="AM189" s="1"/>
      <c r="AN189" s="308"/>
      <c r="AO189" s="26"/>
      <c r="AP189" s="26"/>
    </row>
    <row r="190" spans="1:45" s="312" customFormat="1" ht="7.5" customHeight="1">
      <c r="A190" s="308"/>
      <c r="B190" s="488"/>
      <c r="C190" s="488"/>
      <c r="D190" s="488"/>
      <c r="E190" s="488"/>
      <c r="F190" s="488"/>
      <c r="G190" s="488"/>
      <c r="H190" s="488"/>
      <c r="I190" s="488"/>
      <c r="J190" s="488"/>
      <c r="K190" s="488"/>
      <c r="L190" s="507"/>
      <c r="M190" s="488"/>
      <c r="N190" s="488"/>
      <c r="O190" s="488"/>
      <c r="P190" s="488"/>
      <c r="Q190" s="488"/>
      <c r="R190" s="488"/>
      <c r="S190" s="488"/>
      <c r="T190" s="488"/>
      <c r="U190" s="488"/>
      <c r="V190" s="488"/>
      <c r="W190" s="488"/>
      <c r="X190" s="488"/>
      <c r="Y190" s="488"/>
      <c r="Z190" s="488"/>
      <c r="AA190" s="488"/>
      <c r="AB190" s="488"/>
      <c r="AC190" s="488"/>
      <c r="AD190" s="488"/>
      <c r="AE190" s="488"/>
      <c r="AF190" s="488"/>
      <c r="AG190" s="488"/>
      <c r="AH190" s="488"/>
      <c r="AI190" s="488"/>
      <c r="AJ190" s="308"/>
      <c r="AK190" s="308"/>
      <c r="AL190" s="308"/>
      <c r="AM190" s="1"/>
      <c r="AN190" s="308"/>
      <c r="AO190" s="26"/>
      <c r="AP190" s="26"/>
    </row>
    <row r="191" spans="1:45" ht="7.5" customHeight="1">
      <c r="D191" s="316"/>
      <c r="E191" s="316"/>
      <c r="F191" s="316"/>
      <c r="G191" s="316"/>
      <c r="H191" s="316"/>
      <c r="I191" s="316"/>
      <c r="J191" s="316"/>
      <c r="K191" s="316"/>
      <c r="L191" s="316"/>
      <c r="M191" s="316"/>
      <c r="N191" s="316"/>
      <c r="O191" s="316"/>
      <c r="P191" s="316"/>
      <c r="Q191" s="316"/>
      <c r="R191" s="316"/>
      <c r="S191" s="316"/>
      <c r="T191" s="316"/>
      <c r="U191" s="316"/>
      <c r="V191" s="316"/>
      <c r="W191" s="316"/>
      <c r="X191" s="316"/>
      <c r="Y191" s="316"/>
      <c r="Z191" s="316"/>
      <c r="AA191" s="316"/>
      <c r="AB191" s="316"/>
      <c r="AC191" s="316"/>
      <c r="AD191" s="312"/>
      <c r="AE191" s="312"/>
      <c r="AF191" s="312"/>
      <c r="AG191" s="308"/>
      <c r="AH191" s="312"/>
      <c r="AI191" s="312"/>
      <c r="AO191" s="26"/>
      <c r="AP191" s="26"/>
      <c r="AR191" s="1"/>
      <c r="AS191" s="1"/>
    </row>
    <row r="192" spans="1:45" s="312" customFormat="1" ht="7.5" customHeight="1">
      <c r="A192" s="484" t="s">
        <v>331</v>
      </c>
      <c r="B192" s="488"/>
      <c r="C192" s="488"/>
      <c r="D192" s="488"/>
      <c r="E192" s="488"/>
      <c r="F192" s="488"/>
      <c r="G192" s="488"/>
      <c r="H192" s="488"/>
      <c r="I192" s="488"/>
      <c r="J192" s="488"/>
      <c r="K192" s="488"/>
      <c r="L192" s="488"/>
      <c r="M192" s="488"/>
      <c r="N192" s="488"/>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308"/>
      <c r="AO192" s="26"/>
      <c r="AP192" s="26"/>
    </row>
    <row r="193" spans="1:45" s="312" customFormat="1" ht="7.5" customHeight="1">
      <c r="A193" s="488"/>
      <c r="B193" s="488"/>
      <c r="C193" s="488"/>
      <c r="D193" s="488"/>
      <c r="E193" s="488"/>
      <c r="F193" s="488"/>
      <c r="G193" s="488"/>
      <c r="H193" s="488"/>
      <c r="I193" s="488"/>
      <c r="J193" s="488"/>
      <c r="K193" s="488"/>
      <c r="L193" s="488"/>
      <c r="M193" s="488"/>
      <c r="N193" s="488"/>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308"/>
      <c r="AO193" s="26"/>
      <c r="AP193" s="26"/>
    </row>
    <row r="194" spans="1:45" s="312" customFormat="1" ht="7.5" customHeight="1">
      <c r="A194" s="488"/>
      <c r="B194" s="488"/>
      <c r="C194" s="488"/>
      <c r="D194" s="488"/>
      <c r="E194" s="488"/>
      <c r="F194" s="488"/>
      <c r="G194" s="488"/>
      <c r="H194" s="488"/>
      <c r="I194" s="488"/>
      <c r="J194" s="488"/>
      <c r="K194" s="488"/>
      <c r="L194" s="488"/>
      <c r="M194" s="488"/>
      <c r="N194" s="488"/>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308"/>
      <c r="AO194" s="26"/>
      <c r="AP194" s="26"/>
    </row>
    <row r="195" spans="1:45" s="312" customFormat="1" ht="7.5" customHeight="1">
      <c r="A195" s="316"/>
      <c r="B195" s="484" t="s">
        <v>70</v>
      </c>
      <c r="C195" s="488"/>
      <c r="D195" s="488"/>
      <c r="E195" s="488"/>
      <c r="F195" s="488"/>
      <c r="G195" s="488"/>
      <c r="H195" s="488"/>
      <c r="I195" s="488"/>
      <c r="J195" s="488"/>
      <c r="K195" s="486" t="s">
        <v>71</v>
      </c>
      <c r="L195" s="499" t="s">
        <v>39</v>
      </c>
      <c r="M195" s="489" t="e">
        <f>VLOOKUP($W$11,管理データ原紙!$B$6:$BA$65613,51,FALSE)</f>
        <v>#N/A</v>
      </c>
      <c r="N195" s="489"/>
      <c r="O195" s="489"/>
      <c r="P195" s="489"/>
      <c r="Q195" s="489"/>
      <c r="R195" s="489"/>
      <c r="S195" s="489"/>
      <c r="T195" s="489"/>
      <c r="U195" s="489"/>
      <c r="V195" s="489"/>
      <c r="W195" s="489"/>
      <c r="X195" s="489"/>
      <c r="Y195" s="499" t="s">
        <v>2</v>
      </c>
      <c r="Z195" s="316"/>
      <c r="AA195" s="316"/>
      <c r="AB195" s="316"/>
      <c r="AC195" s="316"/>
      <c r="AD195" s="316"/>
      <c r="AE195" s="316"/>
      <c r="AF195" s="316"/>
      <c r="AG195" s="316"/>
      <c r="AH195" s="1"/>
      <c r="AI195" s="1"/>
      <c r="AJ195" s="1"/>
      <c r="AK195" s="1"/>
      <c r="AL195" s="1"/>
      <c r="AM195" s="1"/>
      <c r="AN195" s="308"/>
      <c r="AO195" s="26"/>
      <c r="AP195" s="26"/>
    </row>
    <row r="196" spans="1:45" s="312" customFormat="1" ht="7.5" customHeight="1">
      <c r="A196" s="316"/>
      <c r="B196" s="488"/>
      <c r="C196" s="488"/>
      <c r="D196" s="488"/>
      <c r="E196" s="488"/>
      <c r="F196" s="488"/>
      <c r="G196" s="488"/>
      <c r="H196" s="488"/>
      <c r="I196" s="488"/>
      <c r="J196" s="488"/>
      <c r="K196" s="486"/>
      <c r="L196" s="488"/>
      <c r="M196" s="489"/>
      <c r="N196" s="489"/>
      <c r="O196" s="489"/>
      <c r="P196" s="489"/>
      <c r="Q196" s="489"/>
      <c r="R196" s="489"/>
      <c r="S196" s="489"/>
      <c r="T196" s="489"/>
      <c r="U196" s="489"/>
      <c r="V196" s="489"/>
      <c r="W196" s="489"/>
      <c r="X196" s="489"/>
      <c r="Y196" s="488"/>
      <c r="Z196" s="316"/>
      <c r="AA196" s="316"/>
      <c r="AB196" s="316"/>
      <c r="AC196" s="316"/>
      <c r="AD196" s="316"/>
      <c r="AE196" s="316"/>
      <c r="AF196" s="316"/>
      <c r="AG196" s="316"/>
      <c r="AH196" s="1"/>
      <c r="AI196" s="1"/>
      <c r="AJ196" s="1"/>
      <c r="AK196" s="1"/>
      <c r="AL196" s="1"/>
      <c r="AM196" s="1"/>
      <c r="AN196" s="308"/>
      <c r="AO196" s="26"/>
      <c r="AP196" s="26"/>
    </row>
    <row r="197" spans="1:45" s="312" customFormat="1" ht="7.5" customHeight="1">
      <c r="A197" s="316"/>
      <c r="B197" s="488"/>
      <c r="C197" s="488"/>
      <c r="D197" s="488"/>
      <c r="E197" s="488"/>
      <c r="F197" s="488"/>
      <c r="G197" s="488"/>
      <c r="H197" s="488"/>
      <c r="I197" s="488"/>
      <c r="J197" s="488"/>
      <c r="K197" s="502"/>
      <c r="L197" s="488"/>
      <c r="M197" s="489"/>
      <c r="N197" s="489"/>
      <c r="O197" s="489"/>
      <c r="P197" s="489"/>
      <c r="Q197" s="489"/>
      <c r="R197" s="489"/>
      <c r="S197" s="489"/>
      <c r="T197" s="489"/>
      <c r="U197" s="489"/>
      <c r="V197" s="489"/>
      <c r="W197" s="489"/>
      <c r="X197" s="489"/>
      <c r="Y197" s="488"/>
      <c r="Z197" s="316"/>
      <c r="AA197" s="316"/>
      <c r="AB197" s="316"/>
      <c r="AC197" s="316"/>
      <c r="AD197" s="316"/>
      <c r="AE197" s="316"/>
      <c r="AF197" s="316"/>
      <c r="AG197" s="316"/>
      <c r="AH197" s="1"/>
      <c r="AI197" s="1"/>
      <c r="AJ197" s="1"/>
      <c r="AK197" s="1"/>
      <c r="AL197" s="1"/>
      <c r="AM197" s="1"/>
      <c r="AN197" s="308"/>
      <c r="AO197" s="26"/>
      <c r="AP197" s="26"/>
    </row>
    <row r="198" spans="1:45" s="312" customFormat="1" ht="7.5" customHeight="1">
      <c r="A198" s="315"/>
      <c r="B198" s="316"/>
      <c r="C198" s="316"/>
      <c r="D198" s="316"/>
      <c r="E198" s="316"/>
      <c r="F198" s="316"/>
      <c r="G198" s="316"/>
      <c r="H198" s="1"/>
      <c r="I198" s="1"/>
      <c r="J198" s="1"/>
      <c r="K198" s="1"/>
      <c r="L198" s="1"/>
      <c r="M198" s="1"/>
      <c r="N198" s="1"/>
      <c r="O198" s="1"/>
      <c r="P198" s="1"/>
      <c r="Q198" s="1"/>
      <c r="R198" s="1"/>
      <c r="S198" s="499"/>
      <c r="T198" s="499"/>
      <c r="U198" s="499"/>
      <c r="V198" s="499"/>
      <c r="W198" s="499"/>
      <c r="X198" s="499"/>
      <c r="Y198" s="499"/>
      <c r="Z198" s="499"/>
      <c r="AA198" s="499"/>
      <c r="AB198" s="499"/>
      <c r="AC198" s="499"/>
      <c r="AH198" s="1"/>
      <c r="AI198" s="1"/>
      <c r="AJ198" s="1"/>
      <c r="AK198" s="1"/>
      <c r="AL198" s="1"/>
      <c r="AM198" s="1"/>
      <c r="AN198" s="308"/>
      <c r="AO198" s="26"/>
      <c r="AP198" s="26"/>
    </row>
    <row r="199" spans="1:45" s="312" customFormat="1" ht="7.5" customHeight="1">
      <c r="A199" s="315"/>
      <c r="B199" s="484" t="s">
        <v>238</v>
      </c>
      <c r="C199" s="484"/>
      <c r="D199" s="484"/>
      <c r="E199" s="484"/>
      <c r="F199" s="484"/>
      <c r="G199" s="484"/>
      <c r="H199" s="484"/>
      <c r="I199" s="484"/>
      <c r="J199" s="484"/>
      <c r="K199" s="484"/>
      <c r="L199" s="484"/>
      <c r="M199" s="484"/>
      <c r="N199" s="484"/>
      <c r="O199" s="484"/>
      <c r="P199" s="484"/>
      <c r="Q199" s="484"/>
      <c r="R199" s="484"/>
      <c r="S199" s="484"/>
      <c r="T199" s="484"/>
      <c r="U199" s="484"/>
      <c r="V199" s="484"/>
      <c r="W199" s="484"/>
      <c r="X199" s="484"/>
      <c r="Y199" s="484"/>
      <c r="Z199" s="484"/>
      <c r="AA199" s="484"/>
      <c r="AB199" s="484"/>
      <c r="AC199" s="484"/>
      <c r="AD199" s="484"/>
      <c r="AE199" s="484"/>
      <c r="AF199" s="484"/>
      <c r="AG199" s="484"/>
      <c r="AH199" s="484"/>
      <c r="AI199" s="484"/>
      <c r="AJ199" s="484"/>
      <c r="AK199" s="484"/>
      <c r="AL199" s="484"/>
      <c r="AM199" s="484"/>
      <c r="AN199" s="484"/>
      <c r="AO199" s="26"/>
      <c r="AP199" s="26"/>
    </row>
    <row r="200" spans="1:45" s="312" customFormat="1" ht="7.5" customHeight="1">
      <c r="A200" s="315"/>
      <c r="B200" s="484"/>
      <c r="C200" s="484"/>
      <c r="D200" s="484"/>
      <c r="E200" s="484"/>
      <c r="F200" s="484"/>
      <c r="G200" s="484"/>
      <c r="H200" s="484"/>
      <c r="I200" s="484"/>
      <c r="J200" s="484"/>
      <c r="K200" s="484"/>
      <c r="L200" s="484"/>
      <c r="M200" s="484"/>
      <c r="N200" s="484"/>
      <c r="O200" s="484"/>
      <c r="P200" s="484"/>
      <c r="Q200" s="484"/>
      <c r="R200" s="484"/>
      <c r="S200" s="484"/>
      <c r="T200" s="484"/>
      <c r="U200" s="484"/>
      <c r="V200" s="484"/>
      <c r="W200" s="484"/>
      <c r="X200" s="484"/>
      <c r="Y200" s="484"/>
      <c r="Z200" s="484"/>
      <c r="AA200" s="484"/>
      <c r="AB200" s="484"/>
      <c r="AC200" s="484"/>
      <c r="AD200" s="484"/>
      <c r="AE200" s="484"/>
      <c r="AF200" s="484"/>
      <c r="AG200" s="484"/>
      <c r="AH200" s="484"/>
      <c r="AI200" s="484"/>
      <c r="AJ200" s="484"/>
      <c r="AK200" s="484"/>
      <c r="AL200" s="484"/>
      <c r="AM200" s="484"/>
      <c r="AN200" s="484"/>
      <c r="AO200" s="26"/>
      <c r="AP200" s="26"/>
    </row>
    <row r="201" spans="1:45" s="312" customFormat="1" ht="7.5" customHeight="1">
      <c r="A201" s="315"/>
      <c r="B201" s="484"/>
      <c r="C201" s="484"/>
      <c r="D201" s="484"/>
      <c r="E201" s="484"/>
      <c r="F201" s="484"/>
      <c r="G201" s="484"/>
      <c r="H201" s="484"/>
      <c r="I201" s="484"/>
      <c r="J201" s="484"/>
      <c r="K201" s="484"/>
      <c r="L201" s="484"/>
      <c r="M201" s="484"/>
      <c r="N201" s="484"/>
      <c r="O201" s="484"/>
      <c r="P201" s="484"/>
      <c r="Q201" s="484"/>
      <c r="R201" s="484"/>
      <c r="S201" s="484"/>
      <c r="T201" s="484"/>
      <c r="U201" s="484"/>
      <c r="V201" s="484"/>
      <c r="W201" s="484"/>
      <c r="X201" s="484"/>
      <c r="Y201" s="484"/>
      <c r="Z201" s="484"/>
      <c r="AA201" s="484"/>
      <c r="AB201" s="484"/>
      <c r="AC201" s="484"/>
      <c r="AD201" s="484"/>
      <c r="AE201" s="484"/>
      <c r="AF201" s="484"/>
      <c r="AG201" s="484"/>
      <c r="AH201" s="484"/>
      <c r="AI201" s="484"/>
      <c r="AJ201" s="484"/>
      <c r="AK201" s="484"/>
      <c r="AL201" s="484"/>
      <c r="AM201" s="484"/>
      <c r="AN201" s="484"/>
      <c r="AO201" s="26"/>
      <c r="AP201" s="26"/>
    </row>
    <row r="202" spans="1:45" s="312" customFormat="1" ht="7.5" customHeight="1">
      <c r="A202" s="315"/>
      <c r="B202" s="316"/>
      <c r="C202" s="500" t="s">
        <v>240</v>
      </c>
      <c r="D202" s="488"/>
      <c r="E202" s="488"/>
      <c r="F202" s="488"/>
      <c r="G202" s="488"/>
      <c r="H202" s="488"/>
      <c r="I202" s="488"/>
      <c r="J202" s="488"/>
      <c r="K202" s="488"/>
      <c r="L202" s="488"/>
      <c r="M202" s="488"/>
      <c r="N202" s="488"/>
      <c r="O202" s="488"/>
      <c r="P202" s="488"/>
      <c r="Q202" s="488"/>
      <c r="R202" s="488"/>
      <c r="S202" s="488"/>
      <c r="T202" s="488"/>
      <c r="U202" s="488"/>
      <c r="V202" s="488"/>
      <c r="W202" s="488"/>
      <c r="X202" s="488"/>
      <c r="Y202" s="488"/>
      <c r="Z202" s="488"/>
      <c r="AA202" s="488"/>
      <c r="AB202" s="488"/>
      <c r="AC202" s="488"/>
      <c r="AD202" s="488"/>
      <c r="AE202" s="488"/>
      <c r="AF202" s="488"/>
      <c r="AG202" s="488"/>
      <c r="AH202" s="488"/>
      <c r="AI202" s="488"/>
      <c r="AJ202" s="488"/>
      <c r="AK202" s="488"/>
      <c r="AL202" s="488"/>
      <c r="AM202" s="488"/>
      <c r="AN202" s="488"/>
      <c r="AO202" s="26"/>
      <c r="AP202" s="26"/>
    </row>
    <row r="203" spans="1:45" s="312" customFormat="1" ht="7.5" customHeight="1">
      <c r="A203" s="315"/>
      <c r="B203" s="316"/>
      <c r="C203" s="488"/>
      <c r="D203" s="488"/>
      <c r="E203" s="488"/>
      <c r="F203" s="488"/>
      <c r="G203" s="488"/>
      <c r="H203" s="488"/>
      <c r="I203" s="488"/>
      <c r="J203" s="488"/>
      <c r="K203" s="488"/>
      <c r="L203" s="488"/>
      <c r="M203" s="488"/>
      <c r="N203" s="488"/>
      <c r="O203" s="488"/>
      <c r="P203" s="488"/>
      <c r="Q203" s="488"/>
      <c r="R203" s="488"/>
      <c r="S203" s="488"/>
      <c r="T203" s="488"/>
      <c r="U203" s="488"/>
      <c r="V203" s="488"/>
      <c r="W203" s="488"/>
      <c r="X203" s="488"/>
      <c r="Y203" s="488"/>
      <c r="Z203" s="488"/>
      <c r="AA203" s="488"/>
      <c r="AB203" s="488"/>
      <c r="AC203" s="488"/>
      <c r="AD203" s="488"/>
      <c r="AE203" s="488"/>
      <c r="AF203" s="488"/>
      <c r="AG203" s="488"/>
      <c r="AH203" s="488"/>
      <c r="AI203" s="488"/>
      <c r="AJ203" s="488"/>
      <c r="AK203" s="488"/>
      <c r="AL203" s="488"/>
      <c r="AM203" s="488"/>
      <c r="AN203" s="488"/>
      <c r="AO203" s="26"/>
      <c r="AP203" s="26"/>
    </row>
    <row r="204" spans="1:45" s="312" customFormat="1" ht="7.5" customHeight="1">
      <c r="A204" s="1"/>
      <c r="B204" s="316"/>
      <c r="C204" s="488"/>
      <c r="D204" s="488"/>
      <c r="E204" s="488"/>
      <c r="F204" s="488"/>
      <c r="G204" s="488"/>
      <c r="H204" s="488"/>
      <c r="I204" s="488"/>
      <c r="J204" s="488"/>
      <c r="K204" s="488"/>
      <c r="L204" s="488"/>
      <c r="M204" s="488"/>
      <c r="N204" s="488"/>
      <c r="O204" s="488"/>
      <c r="P204" s="488"/>
      <c r="Q204" s="488"/>
      <c r="R204" s="488"/>
      <c r="S204" s="488"/>
      <c r="T204" s="488"/>
      <c r="U204" s="488"/>
      <c r="V204" s="488"/>
      <c r="W204" s="488"/>
      <c r="X204" s="488"/>
      <c r="Y204" s="488"/>
      <c r="Z204" s="488"/>
      <c r="AA204" s="488"/>
      <c r="AB204" s="488"/>
      <c r="AC204" s="488"/>
      <c r="AD204" s="488"/>
      <c r="AE204" s="488"/>
      <c r="AF204" s="488"/>
      <c r="AG204" s="488"/>
      <c r="AH204" s="488"/>
      <c r="AI204" s="488"/>
      <c r="AJ204" s="488"/>
      <c r="AK204" s="488"/>
      <c r="AL204" s="488"/>
      <c r="AM204" s="488"/>
      <c r="AN204" s="488"/>
      <c r="AO204" s="26"/>
      <c r="AP204" s="26"/>
    </row>
    <row r="205" spans="1:45" s="312" customFormat="1" ht="7.5" customHeight="1">
      <c r="A205" s="1"/>
      <c r="B205" s="316"/>
      <c r="C205" s="500" t="s">
        <v>191</v>
      </c>
      <c r="D205" s="488"/>
      <c r="E205" s="488"/>
      <c r="F205" s="488"/>
      <c r="G205" s="488"/>
      <c r="H205" s="488"/>
      <c r="I205" s="488"/>
      <c r="J205" s="488"/>
      <c r="K205" s="488"/>
      <c r="L205" s="488"/>
      <c r="M205" s="488"/>
      <c r="N205" s="500"/>
      <c r="O205" s="488"/>
      <c r="P205" s="488"/>
      <c r="Q205" s="488"/>
      <c r="R205" s="488"/>
      <c r="S205" s="488"/>
      <c r="T205" s="488"/>
      <c r="U205" s="488"/>
      <c r="V205" s="488"/>
      <c r="W205" s="488"/>
      <c r="X205" s="488"/>
      <c r="Y205" s="488"/>
      <c r="Z205" s="500" t="s">
        <v>210</v>
      </c>
      <c r="AA205" s="316"/>
      <c r="AB205" s="316"/>
      <c r="AC205" s="316"/>
      <c r="AD205" s="316"/>
      <c r="AE205" s="316"/>
      <c r="AF205" s="316"/>
      <c r="AG205" s="313"/>
      <c r="AH205" s="313"/>
      <c r="AI205" s="313"/>
      <c r="AJ205" s="328"/>
      <c r="AK205" s="328"/>
      <c r="AL205" s="328"/>
      <c r="AM205" s="328"/>
      <c r="AO205" s="26"/>
      <c r="AP205" s="26"/>
    </row>
    <row r="206" spans="1:45" s="312" customFormat="1" ht="7.5" customHeight="1">
      <c r="A206" s="1"/>
      <c r="B206" s="316"/>
      <c r="C206" s="488"/>
      <c r="D206" s="488"/>
      <c r="E206" s="488"/>
      <c r="F206" s="488"/>
      <c r="G206" s="488"/>
      <c r="H206" s="488"/>
      <c r="I206" s="488"/>
      <c r="J206" s="488"/>
      <c r="K206" s="488"/>
      <c r="L206" s="488"/>
      <c r="M206" s="488"/>
      <c r="N206" s="488"/>
      <c r="O206" s="488"/>
      <c r="P206" s="488"/>
      <c r="Q206" s="488"/>
      <c r="R206" s="488"/>
      <c r="S206" s="488"/>
      <c r="T206" s="488"/>
      <c r="U206" s="488"/>
      <c r="V206" s="488"/>
      <c r="W206" s="488"/>
      <c r="X206" s="488"/>
      <c r="Y206" s="488"/>
      <c r="Z206" s="500"/>
      <c r="AA206" s="316"/>
      <c r="AB206" s="316"/>
      <c r="AC206" s="316"/>
      <c r="AD206" s="316"/>
      <c r="AE206" s="316"/>
      <c r="AF206" s="316"/>
      <c r="AG206" s="313"/>
      <c r="AH206" s="313"/>
      <c r="AI206" s="313"/>
      <c r="AJ206" s="328"/>
      <c r="AK206" s="328"/>
      <c r="AL206" s="328"/>
      <c r="AM206" s="328"/>
      <c r="AO206" s="26"/>
      <c r="AP206" s="26"/>
    </row>
    <row r="207" spans="1:45" s="312" customFormat="1" ht="7.5" customHeight="1">
      <c r="A207" s="30"/>
      <c r="B207" s="316"/>
      <c r="C207" s="488"/>
      <c r="D207" s="488"/>
      <c r="E207" s="488"/>
      <c r="F207" s="488"/>
      <c r="G207" s="488"/>
      <c r="H207" s="488"/>
      <c r="I207" s="488"/>
      <c r="J207" s="488"/>
      <c r="K207" s="488"/>
      <c r="L207" s="488"/>
      <c r="M207" s="488"/>
      <c r="N207" s="488"/>
      <c r="O207" s="488"/>
      <c r="P207" s="488"/>
      <c r="Q207" s="488"/>
      <c r="R207" s="488"/>
      <c r="S207" s="488"/>
      <c r="T207" s="488"/>
      <c r="U207" s="488"/>
      <c r="V207" s="488"/>
      <c r="W207" s="488"/>
      <c r="X207" s="488"/>
      <c r="Y207" s="488"/>
      <c r="Z207" s="500"/>
      <c r="AA207" s="316"/>
      <c r="AB207" s="316"/>
      <c r="AC207" s="316"/>
      <c r="AD207" s="316"/>
      <c r="AE207" s="316"/>
      <c r="AF207" s="316"/>
      <c r="AG207" s="313"/>
      <c r="AH207" s="313"/>
      <c r="AI207" s="313"/>
      <c r="AJ207" s="328"/>
      <c r="AK207" s="328"/>
      <c r="AL207" s="328"/>
      <c r="AM207" s="328"/>
      <c r="AO207" s="26"/>
      <c r="AP207" s="26"/>
    </row>
    <row r="208" spans="1:45" ht="7.5" customHeight="1">
      <c r="D208" s="316"/>
      <c r="E208" s="316"/>
      <c r="F208" s="316"/>
      <c r="G208" s="316"/>
      <c r="H208" s="316"/>
      <c r="I208" s="316"/>
      <c r="J208" s="316"/>
      <c r="K208" s="316"/>
      <c r="L208" s="316"/>
      <c r="M208" s="316"/>
      <c r="N208" s="316"/>
      <c r="O208" s="316"/>
      <c r="P208" s="316"/>
      <c r="Q208" s="316"/>
      <c r="R208" s="316"/>
      <c r="S208" s="316"/>
      <c r="T208" s="316"/>
      <c r="U208" s="316"/>
      <c r="V208" s="316"/>
      <c r="W208" s="316"/>
      <c r="X208" s="316"/>
      <c r="Y208" s="316"/>
      <c r="Z208" s="316"/>
      <c r="AA208" s="316"/>
      <c r="AB208" s="316"/>
      <c r="AC208" s="316"/>
      <c r="AD208" s="312"/>
      <c r="AE208" s="312"/>
      <c r="AF208" s="312"/>
      <c r="AG208" s="308"/>
      <c r="AH208" s="312"/>
      <c r="AI208" s="312"/>
      <c r="AO208" s="26"/>
      <c r="AP208" s="26"/>
      <c r="AR208" s="1"/>
      <c r="AS208" s="1"/>
    </row>
    <row r="209" spans="1:52" ht="7.5" customHeight="1">
      <c r="A209" s="312"/>
      <c r="B209" s="312"/>
      <c r="C209" s="312"/>
      <c r="D209" s="312"/>
      <c r="E209" s="312"/>
      <c r="F209" s="312"/>
      <c r="G209" s="312"/>
      <c r="H209" s="312"/>
      <c r="I209" s="312"/>
      <c r="J209" s="312"/>
      <c r="K209" s="312"/>
      <c r="L209" s="312"/>
      <c r="M209" s="312"/>
      <c r="N209" s="312"/>
      <c r="O209" s="312"/>
      <c r="P209" s="312"/>
      <c r="Q209" s="312"/>
      <c r="R209" s="312"/>
      <c r="U209" s="312"/>
      <c r="V209" s="312"/>
      <c r="W209" s="312"/>
      <c r="X209" s="312"/>
      <c r="Y209" s="312"/>
      <c r="Z209" s="312"/>
      <c r="AA209" s="312"/>
      <c r="AB209" s="312"/>
      <c r="AC209" s="312"/>
      <c r="AD209" s="312"/>
      <c r="AE209" s="312"/>
      <c r="AF209" s="312"/>
      <c r="AG209" s="312"/>
      <c r="AH209" s="312"/>
      <c r="AI209" s="312"/>
      <c r="AO209" s="26"/>
      <c r="AP209" s="26"/>
      <c r="AR209" s="1"/>
      <c r="AS209" s="1"/>
    </row>
    <row r="210" spans="1:52" s="312" customFormat="1" ht="7.5" customHeight="1">
      <c r="A210" s="487" t="s">
        <v>92</v>
      </c>
      <c r="B210" s="487"/>
      <c r="C210" s="487"/>
      <c r="D210" s="487"/>
      <c r="E210" s="487"/>
      <c r="F210" s="487"/>
      <c r="G210" s="487"/>
      <c r="H210" s="487"/>
      <c r="I210" s="685"/>
      <c r="J210" s="686"/>
      <c r="K210" s="686"/>
      <c r="L210" s="686"/>
      <c r="M210" s="686"/>
      <c r="N210" s="686"/>
      <c r="O210" s="686"/>
      <c r="P210" s="686"/>
      <c r="Q210" s="686"/>
      <c r="R210" s="686"/>
      <c r="S210" s="686"/>
      <c r="T210" s="686"/>
      <c r="U210" s="686"/>
      <c r="V210" s="686"/>
      <c r="W210" s="686"/>
      <c r="X210" s="686"/>
      <c r="Y210" s="686"/>
      <c r="Z210" s="686"/>
      <c r="AA210" s="686"/>
      <c r="AB210" s="686"/>
      <c r="AC210" s="686"/>
      <c r="AD210" s="1"/>
      <c r="AE210" s="1"/>
      <c r="AF210" s="1"/>
      <c r="AG210" s="1"/>
      <c r="AJ210" s="1"/>
      <c r="AK210" s="1"/>
      <c r="AL210" s="1"/>
      <c r="AM210" s="1"/>
      <c r="AO210" s="26"/>
      <c r="AP210" s="26"/>
    </row>
    <row r="211" spans="1:52" s="312" customFormat="1" ht="7.5" customHeight="1">
      <c r="A211" s="487"/>
      <c r="B211" s="487"/>
      <c r="C211" s="487"/>
      <c r="D211" s="487"/>
      <c r="E211" s="487"/>
      <c r="F211" s="487"/>
      <c r="G211" s="487"/>
      <c r="H211" s="487"/>
      <c r="I211" s="686"/>
      <c r="J211" s="686"/>
      <c r="K211" s="686"/>
      <c r="L211" s="686"/>
      <c r="M211" s="686"/>
      <c r="N211" s="686"/>
      <c r="O211" s="686"/>
      <c r="P211" s="686"/>
      <c r="Q211" s="686"/>
      <c r="R211" s="686"/>
      <c r="S211" s="686"/>
      <c r="T211" s="686"/>
      <c r="U211" s="686"/>
      <c r="V211" s="686"/>
      <c r="W211" s="686"/>
      <c r="X211" s="686"/>
      <c r="Y211" s="686"/>
      <c r="Z211" s="686"/>
      <c r="AA211" s="686"/>
      <c r="AB211" s="686"/>
      <c r="AC211" s="686"/>
      <c r="AD211" s="1"/>
      <c r="AE211" s="1"/>
      <c r="AF211" s="1"/>
      <c r="AG211" s="1"/>
      <c r="AH211" s="357"/>
      <c r="AI211" s="357"/>
      <c r="AJ211" s="1"/>
      <c r="AK211" s="1"/>
      <c r="AL211" s="1"/>
      <c r="AM211" s="1"/>
      <c r="AO211" s="26"/>
      <c r="AP211" s="26"/>
    </row>
    <row r="212" spans="1:52" s="312" customFormat="1" ht="7.5" customHeight="1">
      <c r="A212" s="487"/>
      <c r="B212" s="487"/>
      <c r="C212" s="487"/>
      <c r="D212" s="487"/>
      <c r="E212" s="487"/>
      <c r="F212" s="487"/>
      <c r="G212" s="487"/>
      <c r="H212" s="487"/>
      <c r="I212" s="686"/>
      <c r="J212" s="686"/>
      <c r="K212" s="686"/>
      <c r="L212" s="686"/>
      <c r="M212" s="686"/>
      <c r="N212" s="686"/>
      <c r="O212" s="686"/>
      <c r="P212" s="686"/>
      <c r="Q212" s="686"/>
      <c r="R212" s="686"/>
      <c r="S212" s="686"/>
      <c r="T212" s="686"/>
      <c r="U212" s="686"/>
      <c r="V212" s="686"/>
      <c r="W212" s="686"/>
      <c r="X212" s="686"/>
      <c r="Y212" s="686"/>
      <c r="Z212" s="686"/>
      <c r="AA212" s="686"/>
      <c r="AB212" s="686"/>
      <c r="AC212" s="686"/>
      <c r="AD212" s="1"/>
      <c r="AE212" s="1"/>
      <c r="AF212" s="1"/>
      <c r="AG212" s="1"/>
      <c r="AH212" s="357"/>
      <c r="AI212" s="357"/>
      <c r="AJ212" s="1"/>
      <c r="AK212" s="1"/>
      <c r="AL212" s="1"/>
      <c r="AM212" s="1"/>
      <c r="AO212" s="26"/>
      <c r="AP212" s="26"/>
    </row>
    <row r="213" spans="1:52" s="312" customFormat="1" ht="7.5" customHeight="1">
      <c r="A213" s="26"/>
      <c r="C213" s="1"/>
      <c r="D213" s="1"/>
      <c r="E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J213" s="1"/>
      <c r="AK213" s="1"/>
      <c r="AL213" s="1"/>
      <c r="AM213" s="1"/>
      <c r="AN213" s="308"/>
      <c r="AO213" s="26"/>
      <c r="AP213" s="26"/>
    </row>
    <row r="214" spans="1:52" s="312" customFormat="1" ht="7.5" customHeight="1">
      <c r="A214" s="26"/>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J214" s="1"/>
      <c r="AK214" s="1"/>
      <c r="AL214" s="1"/>
      <c r="AM214" s="1"/>
      <c r="AN214" s="1"/>
      <c r="AO214" s="26"/>
      <c r="AP214" s="26"/>
    </row>
    <row r="215" spans="1:52" s="312" customFormat="1" ht="7.5" customHeight="1">
      <c r="B215" s="68"/>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M215" s="1"/>
      <c r="AN215" s="1"/>
      <c r="AO215" s="1"/>
      <c r="AP215" s="1"/>
      <c r="AQ215" s="1"/>
      <c r="AR215" s="26"/>
      <c r="AS215" s="26"/>
    </row>
    <row r="216" spans="1:52" ht="7.5" customHeight="1">
      <c r="A216" s="312"/>
      <c r="B216" s="26"/>
      <c r="C216" s="68"/>
      <c r="D216" s="309"/>
      <c r="E216" s="342"/>
      <c r="F216" s="342"/>
      <c r="G216" s="342"/>
      <c r="H216" s="342"/>
      <c r="I216" s="342"/>
      <c r="J216" s="342"/>
      <c r="K216" s="308"/>
      <c r="L216" s="308"/>
      <c r="T216" s="41"/>
      <c r="U216" s="41"/>
      <c r="V216" s="41"/>
      <c r="W216" s="41"/>
      <c r="X216" s="41"/>
      <c r="Y216" s="41"/>
      <c r="Z216" s="41"/>
      <c r="AA216" s="41"/>
      <c r="AB216" s="41"/>
      <c r="AC216" s="41"/>
      <c r="AD216" s="41"/>
      <c r="AE216" s="41"/>
      <c r="AK216" s="21"/>
      <c r="AL216" s="21"/>
      <c r="AT216" s="312"/>
      <c r="AU216" s="312"/>
      <c r="AV216" s="312"/>
      <c r="AW216" s="312"/>
      <c r="AX216" s="312"/>
      <c r="AY216" s="312"/>
      <c r="AZ216" s="312"/>
    </row>
    <row r="217" spans="1:52" ht="7.5" customHeight="1">
      <c r="A217" s="312"/>
      <c r="B217" s="26"/>
      <c r="C217" s="495" t="s">
        <v>437</v>
      </c>
      <c r="D217" s="488"/>
      <c r="E217" s="496"/>
      <c r="F217" s="497"/>
      <c r="G217" s="498" t="s">
        <v>20</v>
      </c>
      <c r="H217" s="497"/>
      <c r="I217" s="497"/>
      <c r="J217" s="498" t="s">
        <v>50</v>
      </c>
      <c r="K217" s="497"/>
      <c r="L217" s="497"/>
      <c r="M217" s="498" t="s">
        <v>21</v>
      </c>
      <c r="T217" s="41"/>
      <c r="U217" s="41"/>
      <c r="V217" s="41"/>
      <c r="W217" s="41"/>
      <c r="X217" s="41"/>
      <c r="Y217" s="41"/>
      <c r="Z217" s="41"/>
      <c r="AA217" s="41"/>
      <c r="AB217" s="41"/>
      <c r="AC217" s="41"/>
      <c r="AD217" s="41"/>
      <c r="AE217" s="41"/>
      <c r="AK217" s="21"/>
      <c r="AL217" s="21"/>
      <c r="AT217" s="312"/>
      <c r="AU217" s="312"/>
      <c r="AV217" s="312"/>
      <c r="AW217" s="312"/>
      <c r="AX217" s="312"/>
      <c r="AY217" s="312"/>
      <c r="AZ217" s="312"/>
    </row>
    <row r="218" spans="1:52" ht="7.5" customHeight="1">
      <c r="A218" s="326"/>
      <c r="B218" s="26"/>
      <c r="C218" s="488"/>
      <c r="D218" s="488"/>
      <c r="E218" s="497"/>
      <c r="F218" s="497"/>
      <c r="G218" s="498"/>
      <c r="H218" s="497"/>
      <c r="I218" s="497"/>
      <c r="J218" s="498"/>
      <c r="K218" s="497"/>
      <c r="L218" s="497"/>
      <c r="M218" s="498"/>
      <c r="T218" s="41"/>
      <c r="U218" s="41"/>
      <c r="V218" s="41"/>
      <c r="W218" s="41"/>
      <c r="X218" s="41"/>
      <c r="Y218" s="41"/>
      <c r="Z218" s="41"/>
      <c r="AA218" s="41"/>
      <c r="AB218" s="41"/>
      <c r="AC218" s="41"/>
      <c r="AD218" s="41"/>
      <c r="AE218" s="41"/>
      <c r="AK218" s="21"/>
      <c r="AL218" s="21"/>
      <c r="AT218" s="312"/>
      <c r="AU218" s="312"/>
      <c r="AV218" s="312"/>
      <c r="AW218" s="312"/>
      <c r="AX218" s="312"/>
      <c r="AY218" s="312"/>
      <c r="AZ218" s="312"/>
    </row>
    <row r="219" spans="1:52" ht="7.5" customHeight="1">
      <c r="A219" s="326"/>
      <c r="B219" s="26"/>
      <c r="C219" s="488"/>
      <c r="D219" s="488"/>
      <c r="E219" s="497"/>
      <c r="F219" s="497"/>
      <c r="G219" s="498"/>
      <c r="H219" s="497"/>
      <c r="I219" s="497"/>
      <c r="J219" s="498"/>
      <c r="K219" s="497"/>
      <c r="L219" s="497"/>
      <c r="M219" s="498"/>
      <c r="AK219" s="21"/>
      <c r="AL219" s="21"/>
      <c r="AT219" s="312"/>
      <c r="AU219" s="312"/>
      <c r="AV219" s="312"/>
      <c r="AW219" s="312"/>
      <c r="AX219" s="312"/>
      <c r="AY219" s="312"/>
      <c r="AZ219" s="312"/>
    </row>
    <row r="220" spans="1:52" ht="7.5" customHeight="1">
      <c r="A220" s="326"/>
      <c r="B220" s="26"/>
      <c r="C220" s="322"/>
      <c r="D220" s="309"/>
      <c r="O220" s="483" t="s">
        <v>573</v>
      </c>
      <c r="P220" s="484"/>
      <c r="Q220" s="484"/>
      <c r="R220" s="484"/>
      <c r="S220" s="484"/>
      <c r="T220" s="484"/>
      <c r="U220" s="484"/>
      <c r="V220" s="484"/>
      <c r="W220" s="484"/>
      <c r="X220" s="484"/>
      <c r="Y220" s="484"/>
      <c r="Z220" s="484"/>
      <c r="AA220" s="484"/>
      <c r="AB220" s="484"/>
      <c r="AC220" s="484"/>
      <c r="AK220" s="319"/>
    </row>
    <row r="221" spans="1:52" ht="7.5" customHeight="1">
      <c r="A221" s="68"/>
      <c r="B221" s="312"/>
      <c r="C221" s="305"/>
      <c r="D221" s="309"/>
      <c r="O221" s="484"/>
      <c r="P221" s="484"/>
      <c r="Q221" s="484"/>
      <c r="R221" s="484"/>
      <c r="S221" s="484"/>
      <c r="T221" s="484"/>
      <c r="U221" s="484"/>
      <c r="V221" s="484"/>
      <c r="W221" s="484"/>
      <c r="X221" s="484"/>
      <c r="Y221" s="484"/>
      <c r="Z221" s="484"/>
      <c r="AA221" s="484"/>
      <c r="AB221" s="484"/>
      <c r="AC221" s="484"/>
      <c r="AK221" s="319"/>
    </row>
    <row r="222" spans="1:52" ht="7.5" customHeight="1">
      <c r="A222" s="68"/>
      <c r="B222" s="312"/>
      <c r="C222" s="305"/>
      <c r="D222" s="486" t="s">
        <v>94</v>
      </c>
      <c r="E222" s="486"/>
      <c r="F222" s="486"/>
      <c r="G222" s="486"/>
      <c r="H222" s="486"/>
      <c r="I222" s="484" t="s">
        <v>95</v>
      </c>
      <c r="J222" s="487"/>
      <c r="K222" s="487"/>
      <c r="L222" s="487"/>
      <c r="M222" s="487"/>
      <c r="N222" s="488"/>
      <c r="O222" s="484"/>
      <c r="P222" s="484"/>
      <c r="Q222" s="484"/>
      <c r="R222" s="484"/>
      <c r="S222" s="484"/>
      <c r="T222" s="484"/>
      <c r="U222" s="484"/>
      <c r="V222" s="484"/>
      <c r="W222" s="484"/>
      <c r="X222" s="484"/>
      <c r="Y222" s="484"/>
      <c r="Z222" s="484"/>
      <c r="AA222" s="484"/>
      <c r="AB222" s="484"/>
      <c r="AC222" s="484"/>
      <c r="AK222" s="312"/>
      <c r="AL222" s="312"/>
    </row>
    <row r="223" spans="1:52" ht="7.5" customHeight="1">
      <c r="A223" s="68"/>
      <c r="B223" s="331"/>
      <c r="C223" s="305"/>
      <c r="D223" s="486"/>
      <c r="E223" s="486"/>
      <c r="F223" s="486"/>
      <c r="G223" s="486"/>
      <c r="H223" s="486"/>
      <c r="I223" s="487"/>
      <c r="J223" s="487"/>
      <c r="K223" s="487"/>
      <c r="L223" s="487"/>
      <c r="M223" s="487"/>
      <c r="N223" s="488"/>
      <c r="O223" s="484"/>
      <c r="P223" s="484"/>
      <c r="Q223" s="484"/>
      <c r="R223" s="484"/>
      <c r="S223" s="484"/>
      <c r="T223" s="484"/>
      <c r="U223" s="484"/>
      <c r="V223" s="484"/>
      <c r="W223" s="484"/>
      <c r="X223" s="484"/>
      <c r="Y223" s="484"/>
      <c r="Z223" s="484"/>
      <c r="AA223" s="484"/>
      <c r="AB223" s="484"/>
      <c r="AC223" s="484"/>
      <c r="AD223" s="489" t="s">
        <v>324</v>
      </c>
      <c r="AE223" s="489"/>
      <c r="AF223" s="489"/>
      <c r="AK223" s="312"/>
      <c r="AL223" s="312"/>
    </row>
    <row r="224" spans="1:52" ht="7.5" customHeight="1">
      <c r="B224" s="331"/>
      <c r="C224" s="26"/>
      <c r="D224" s="486"/>
      <c r="E224" s="486"/>
      <c r="F224" s="486"/>
      <c r="G224" s="486"/>
      <c r="H224" s="486"/>
      <c r="I224" s="487"/>
      <c r="J224" s="487"/>
      <c r="K224" s="487"/>
      <c r="L224" s="487"/>
      <c r="M224" s="487"/>
      <c r="N224" s="488"/>
      <c r="O224" s="485"/>
      <c r="P224" s="485"/>
      <c r="Q224" s="485"/>
      <c r="R224" s="485"/>
      <c r="S224" s="485"/>
      <c r="T224" s="485"/>
      <c r="U224" s="485"/>
      <c r="V224" s="485"/>
      <c r="W224" s="485"/>
      <c r="X224" s="485"/>
      <c r="Y224" s="485"/>
      <c r="Z224" s="485"/>
      <c r="AA224" s="485"/>
      <c r="AB224" s="485"/>
      <c r="AC224" s="485"/>
      <c r="AD224" s="489"/>
      <c r="AE224" s="489"/>
      <c r="AF224" s="489"/>
      <c r="AK224" s="312"/>
      <c r="AL224" s="312"/>
    </row>
    <row r="225" spans="2:40" ht="7.5" customHeight="1">
      <c r="B225" s="305"/>
      <c r="C225" s="26"/>
      <c r="D225" s="309"/>
      <c r="K225" s="313"/>
      <c r="O225" s="358"/>
      <c r="P225" s="358"/>
      <c r="Q225" s="358"/>
      <c r="R225" s="358"/>
      <c r="S225" s="358"/>
      <c r="T225" s="358"/>
      <c r="U225" s="358"/>
      <c r="V225" s="358"/>
      <c r="W225" s="358"/>
      <c r="X225" s="358"/>
      <c r="Y225" s="358"/>
      <c r="Z225" s="358"/>
      <c r="AA225" s="358"/>
      <c r="AB225" s="358"/>
      <c r="AC225" s="358"/>
      <c r="AD225" s="489"/>
      <c r="AE225" s="489"/>
      <c r="AF225" s="489"/>
      <c r="AJ225" s="326"/>
    </row>
    <row r="226" spans="2:40" ht="7.5" customHeight="1">
      <c r="B226" s="316"/>
      <c r="C226" s="26"/>
      <c r="D226" s="309"/>
      <c r="K226" s="315"/>
      <c r="O226" s="358"/>
      <c r="P226" s="358"/>
      <c r="Q226" s="358"/>
      <c r="R226" s="358"/>
      <c r="S226" s="358"/>
      <c r="T226" s="358"/>
      <c r="U226" s="358"/>
      <c r="V226" s="358"/>
      <c r="W226" s="358"/>
      <c r="X226" s="358"/>
      <c r="Y226" s="358"/>
      <c r="Z226" s="358"/>
      <c r="AA226" s="358"/>
      <c r="AB226" s="358"/>
      <c r="AC226" s="358"/>
      <c r="AJ226" s="326"/>
    </row>
    <row r="227" spans="2:40" ht="7.5" customHeight="1">
      <c r="K227" s="316"/>
      <c r="O227" s="358"/>
      <c r="P227" s="358"/>
      <c r="Q227" s="358"/>
      <c r="R227" s="358"/>
      <c r="S227" s="358"/>
      <c r="T227" s="358"/>
      <c r="U227" s="358"/>
      <c r="V227" s="358"/>
      <c r="W227" s="358"/>
      <c r="X227" s="358"/>
      <c r="Y227" s="358"/>
      <c r="Z227" s="358"/>
      <c r="AA227" s="358"/>
      <c r="AB227" s="358"/>
      <c r="AC227" s="358"/>
      <c r="AJ227" s="326"/>
    </row>
    <row r="228" spans="2:40" ht="7.5" customHeight="1">
      <c r="G228" s="339"/>
      <c r="H228" s="316"/>
      <c r="I228" s="484" t="s">
        <v>99</v>
      </c>
      <c r="J228" s="487"/>
      <c r="K228" s="487"/>
      <c r="L228" s="487"/>
      <c r="M228" s="487"/>
      <c r="N228" s="488"/>
      <c r="O228" s="490"/>
      <c r="P228" s="491"/>
      <c r="Q228" s="491"/>
      <c r="R228" s="491"/>
      <c r="S228" s="491"/>
      <c r="T228" s="491"/>
      <c r="U228" s="491"/>
      <c r="V228" s="491"/>
      <c r="W228" s="491"/>
      <c r="X228" s="491"/>
      <c r="Y228" s="491"/>
      <c r="Z228" s="491"/>
      <c r="AA228" s="491"/>
      <c r="AB228" s="491"/>
      <c r="AC228" s="491"/>
      <c r="AJ228" s="326"/>
    </row>
    <row r="229" spans="2:40" ht="7.5" customHeight="1">
      <c r="G229" s="339"/>
      <c r="H229" s="316"/>
      <c r="I229" s="487"/>
      <c r="J229" s="487"/>
      <c r="K229" s="487"/>
      <c r="L229" s="487"/>
      <c r="M229" s="487"/>
      <c r="N229" s="488"/>
      <c r="O229" s="491"/>
      <c r="P229" s="491"/>
      <c r="Q229" s="491"/>
      <c r="R229" s="491"/>
      <c r="S229" s="491"/>
      <c r="T229" s="491"/>
      <c r="U229" s="491"/>
      <c r="V229" s="491"/>
      <c r="W229" s="491"/>
      <c r="X229" s="491"/>
      <c r="Y229" s="491"/>
      <c r="Z229" s="491"/>
      <c r="AA229" s="491"/>
      <c r="AB229" s="491"/>
      <c r="AC229" s="491"/>
      <c r="AD229" s="489" t="s">
        <v>325</v>
      </c>
      <c r="AE229" s="489"/>
      <c r="AF229" s="489"/>
      <c r="AJ229" s="326"/>
    </row>
    <row r="230" spans="2:40" ht="7.5" customHeight="1">
      <c r="G230" s="339"/>
      <c r="H230" s="339"/>
      <c r="I230" s="487"/>
      <c r="J230" s="487"/>
      <c r="K230" s="487"/>
      <c r="L230" s="487"/>
      <c r="M230" s="487"/>
      <c r="N230" s="488"/>
      <c r="O230" s="492"/>
      <c r="P230" s="492"/>
      <c r="Q230" s="492"/>
      <c r="R230" s="492"/>
      <c r="S230" s="492"/>
      <c r="T230" s="492"/>
      <c r="U230" s="492"/>
      <c r="V230" s="492"/>
      <c r="W230" s="492"/>
      <c r="X230" s="492"/>
      <c r="Y230" s="492"/>
      <c r="Z230" s="492"/>
      <c r="AA230" s="492"/>
      <c r="AB230" s="492"/>
      <c r="AC230" s="492"/>
      <c r="AD230" s="489"/>
      <c r="AE230" s="489"/>
      <c r="AF230" s="489"/>
      <c r="AJ230" s="326"/>
    </row>
    <row r="231" spans="2:40" ht="7.5" customHeight="1">
      <c r="G231" s="339"/>
      <c r="H231" s="339"/>
      <c r="I231" s="339"/>
      <c r="J231" s="339"/>
      <c r="K231" s="339"/>
      <c r="S231" s="307"/>
      <c r="T231" s="307"/>
      <c r="AD231" s="489"/>
      <c r="AE231" s="489"/>
      <c r="AF231" s="489"/>
      <c r="AJ231" s="326"/>
    </row>
    <row r="236" spans="2:40" ht="7.5" customHeight="1">
      <c r="U236" s="477" t="s">
        <v>100</v>
      </c>
      <c r="V236" s="345"/>
      <c r="W236" s="346"/>
      <c r="X236" s="346"/>
      <c r="Y236" s="347"/>
      <c r="Z236" s="480" t="s">
        <v>101</v>
      </c>
      <c r="AA236" s="345"/>
      <c r="AB236" s="346"/>
      <c r="AC236" s="346"/>
      <c r="AD236" s="347"/>
      <c r="AE236" s="477" t="s">
        <v>102</v>
      </c>
      <c r="AF236" s="345"/>
      <c r="AG236" s="346"/>
      <c r="AH236" s="346"/>
      <c r="AI236" s="347"/>
      <c r="AJ236" s="477" t="s">
        <v>103</v>
      </c>
      <c r="AK236" s="345"/>
      <c r="AL236" s="346"/>
      <c r="AM236" s="346"/>
      <c r="AN236" s="347"/>
    </row>
    <row r="237" spans="2:40" ht="7.5" customHeight="1">
      <c r="U237" s="478"/>
      <c r="V237" s="348"/>
      <c r="W237" s="312"/>
      <c r="X237" s="312"/>
      <c r="Y237" s="349"/>
      <c r="Z237" s="481"/>
      <c r="AA237" s="348"/>
      <c r="AB237" s="312"/>
      <c r="AC237" s="312"/>
      <c r="AD237" s="349"/>
      <c r="AE237" s="478"/>
      <c r="AF237" s="348"/>
      <c r="AG237" s="312"/>
      <c r="AH237" s="312"/>
      <c r="AI237" s="349"/>
      <c r="AJ237" s="478"/>
      <c r="AK237" s="348"/>
      <c r="AL237" s="312"/>
      <c r="AM237" s="312"/>
      <c r="AN237" s="349"/>
    </row>
    <row r="238" spans="2:40" ht="7.5" customHeight="1">
      <c r="U238" s="478"/>
      <c r="V238" s="348"/>
      <c r="W238" s="312"/>
      <c r="X238" s="312"/>
      <c r="Y238" s="349"/>
      <c r="Z238" s="481"/>
      <c r="AA238" s="348"/>
      <c r="AB238" s="312"/>
      <c r="AC238" s="312"/>
      <c r="AD238" s="349"/>
      <c r="AE238" s="478"/>
      <c r="AF238" s="348"/>
      <c r="AG238" s="312"/>
      <c r="AH238" s="312"/>
      <c r="AI238" s="349"/>
      <c r="AJ238" s="478"/>
      <c r="AK238" s="348"/>
      <c r="AL238" s="312"/>
      <c r="AM238" s="312"/>
      <c r="AN238" s="349"/>
    </row>
    <row r="239" spans="2:40" ht="7.5" customHeight="1">
      <c r="U239" s="478"/>
      <c r="V239" s="348"/>
      <c r="W239" s="312"/>
      <c r="X239" s="312"/>
      <c r="Y239" s="349"/>
      <c r="Z239" s="481"/>
      <c r="AA239" s="348"/>
      <c r="AB239" s="312"/>
      <c r="AC239" s="312"/>
      <c r="AD239" s="349"/>
      <c r="AE239" s="478"/>
      <c r="AF239" s="348"/>
      <c r="AG239" s="312"/>
      <c r="AH239" s="312"/>
      <c r="AI239" s="349"/>
      <c r="AJ239" s="478"/>
      <c r="AK239" s="348"/>
      <c r="AL239" s="312"/>
      <c r="AM239" s="312"/>
      <c r="AN239" s="349"/>
    </row>
    <row r="240" spans="2:40" ht="7.5" customHeight="1">
      <c r="U240" s="478"/>
      <c r="V240" s="348"/>
      <c r="W240" s="312"/>
      <c r="X240" s="312"/>
      <c r="Y240" s="349"/>
      <c r="Z240" s="481"/>
      <c r="AA240" s="348"/>
      <c r="AB240" s="312"/>
      <c r="AC240" s="312"/>
      <c r="AD240" s="349"/>
      <c r="AE240" s="478"/>
      <c r="AF240" s="348"/>
      <c r="AG240" s="312"/>
      <c r="AH240" s="312"/>
      <c r="AI240" s="349"/>
      <c r="AJ240" s="478"/>
      <c r="AK240" s="348"/>
      <c r="AL240" s="312"/>
      <c r="AM240" s="312"/>
      <c r="AN240" s="349"/>
    </row>
    <row r="241" spans="21:40" ht="7.5" customHeight="1">
      <c r="U241" s="478"/>
      <c r="V241" s="348"/>
      <c r="W241" s="312"/>
      <c r="X241" s="312"/>
      <c r="Y241" s="349"/>
      <c r="Z241" s="481"/>
      <c r="AA241" s="348"/>
      <c r="AB241" s="312"/>
      <c r="AC241" s="312"/>
      <c r="AD241" s="349"/>
      <c r="AE241" s="478"/>
      <c r="AF241" s="348"/>
      <c r="AG241" s="312"/>
      <c r="AH241" s="312"/>
      <c r="AI241" s="349"/>
      <c r="AJ241" s="478"/>
      <c r="AK241" s="348"/>
      <c r="AL241" s="312"/>
      <c r="AM241" s="312"/>
      <c r="AN241" s="36"/>
    </row>
    <row r="242" spans="21:40" ht="7.5" customHeight="1">
      <c r="U242" s="478"/>
      <c r="V242" s="348"/>
      <c r="W242" s="312"/>
      <c r="X242" s="312"/>
      <c r="Y242" s="349"/>
      <c r="Z242" s="481"/>
      <c r="AA242" s="348"/>
      <c r="AB242" s="312"/>
      <c r="AC242" s="312"/>
      <c r="AD242" s="349"/>
      <c r="AE242" s="478"/>
      <c r="AF242" s="348"/>
      <c r="AG242" s="312"/>
      <c r="AH242" s="312"/>
      <c r="AI242" s="349"/>
      <c r="AJ242" s="478"/>
      <c r="AK242" s="348"/>
      <c r="AL242" s="312"/>
      <c r="AM242" s="312"/>
      <c r="AN242" s="349"/>
    </row>
    <row r="243" spans="21:40" ht="7.5" customHeight="1">
      <c r="U243" s="479"/>
      <c r="V243" s="350"/>
      <c r="W243" s="351"/>
      <c r="X243" s="351"/>
      <c r="Y243" s="352"/>
      <c r="Z243" s="482"/>
      <c r="AA243" s="350"/>
      <c r="AB243" s="351"/>
      <c r="AC243" s="351"/>
      <c r="AD243" s="352"/>
      <c r="AE243" s="479"/>
      <c r="AF243" s="350"/>
      <c r="AG243" s="351"/>
      <c r="AH243" s="351"/>
      <c r="AI243" s="352"/>
      <c r="AJ243" s="479"/>
      <c r="AK243" s="350"/>
      <c r="AL243" s="351"/>
      <c r="AM243" s="351"/>
      <c r="AN243" s="352"/>
    </row>
  </sheetData>
  <mergeCells count="312">
    <mergeCell ref="AN55:AN57"/>
    <mergeCell ref="I78:I80"/>
    <mergeCell ref="J78:R80"/>
    <mergeCell ref="S78:AB80"/>
    <mergeCell ref="AC78:AC80"/>
    <mergeCell ref="A64:G66"/>
    <mergeCell ref="I64:S66"/>
    <mergeCell ref="A68:G70"/>
    <mergeCell ref="A75:E77"/>
    <mergeCell ref="G75:H77"/>
    <mergeCell ref="Q75:R77"/>
    <mergeCell ref="I68:S70"/>
    <mergeCell ref="U55:U57"/>
    <mergeCell ref="AG55:AG57"/>
    <mergeCell ref="AH55:AI57"/>
    <mergeCell ref="AJ55:AJ57"/>
    <mergeCell ref="AK55:AL57"/>
    <mergeCell ref="A60:G62"/>
    <mergeCell ref="I60:J62"/>
    <mergeCell ref="AE60:AE62"/>
    <mergeCell ref="U60:V62"/>
    <mergeCell ref="W60:X62"/>
    <mergeCell ref="Y60:Y62"/>
    <mergeCell ref="Z60:AA62"/>
    <mergeCell ref="Q52:Q54"/>
    <mergeCell ref="I55:P57"/>
    <mergeCell ref="G71:AM73"/>
    <mergeCell ref="AM55:AM57"/>
    <mergeCell ref="L179:M181"/>
    <mergeCell ref="N179:O181"/>
    <mergeCell ref="B157:G159"/>
    <mergeCell ref="I157:I159"/>
    <mergeCell ref="J157:S159"/>
    <mergeCell ref="B160:G162"/>
    <mergeCell ref="I160:I162"/>
    <mergeCell ref="A168:H170"/>
    <mergeCell ref="C171:F173"/>
    <mergeCell ref="G171:G173"/>
    <mergeCell ref="H171:I173"/>
    <mergeCell ref="J171:J173"/>
    <mergeCell ref="K171:P173"/>
    <mergeCell ref="Q171:Q173"/>
    <mergeCell ref="R171:S173"/>
    <mergeCell ref="T171:T173"/>
    <mergeCell ref="U171:Y173"/>
    <mergeCell ref="Z171:Z173"/>
    <mergeCell ref="AA171:AB173"/>
    <mergeCell ref="AC171:AC173"/>
    <mergeCell ref="M217:M219"/>
    <mergeCell ref="V55:W57"/>
    <mergeCell ref="X55:X57"/>
    <mergeCell ref="B188:K190"/>
    <mergeCell ref="L188:L190"/>
    <mergeCell ref="M188:AI190"/>
    <mergeCell ref="A192:N194"/>
    <mergeCell ref="B195:J197"/>
    <mergeCell ref="K195:K197"/>
    <mergeCell ref="L195:L197"/>
    <mergeCell ref="M195:X197"/>
    <mergeCell ref="Y195:Y197"/>
    <mergeCell ref="A176:I178"/>
    <mergeCell ref="P179:W181"/>
    <mergeCell ref="X179:Y181"/>
    <mergeCell ref="Z179:AA181"/>
    <mergeCell ref="AB179:AC181"/>
    <mergeCell ref="B182:Q184"/>
    <mergeCell ref="R182:AA184"/>
    <mergeCell ref="B185:F187"/>
    <mergeCell ref="G185:G187"/>
    <mergeCell ref="H185:I187"/>
    <mergeCell ref="J185:J187"/>
    <mergeCell ref="J179:K181"/>
    <mergeCell ref="I228:N230"/>
    <mergeCell ref="O228:AC230"/>
    <mergeCell ref="AD229:AF231"/>
    <mergeCell ref="U236:U243"/>
    <mergeCell ref="Z236:Z243"/>
    <mergeCell ref="AE236:AE243"/>
    <mergeCell ref="AJ236:AJ243"/>
    <mergeCell ref="S198:AC198"/>
    <mergeCell ref="C202:AN204"/>
    <mergeCell ref="C205:M207"/>
    <mergeCell ref="N205:Y207"/>
    <mergeCell ref="Z205:Z207"/>
    <mergeCell ref="B199:AN201"/>
    <mergeCell ref="D222:H224"/>
    <mergeCell ref="I222:N224"/>
    <mergeCell ref="AD223:AF225"/>
    <mergeCell ref="A210:H212"/>
    <mergeCell ref="I210:AC212"/>
    <mergeCell ref="C217:D219"/>
    <mergeCell ref="E217:F219"/>
    <mergeCell ref="G217:G219"/>
    <mergeCell ref="H217:I219"/>
    <mergeCell ref="J217:J219"/>
    <mergeCell ref="K217:L219"/>
    <mergeCell ref="I163:I165"/>
    <mergeCell ref="J163:AG165"/>
    <mergeCell ref="B163:H165"/>
    <mergeCell ref="H151:N153"/>
    <mergeCell ref="O151:O153"/>
    <mergeCell ref="P151:R153"/>
    <mergeCell ref="S151:S153"/>
    <mergeCell ref="U151:U153"/>
    <mergeCell ref="V151:AA153"/>
    <mergeCell ref="AB151:AF153"/>
    <mergeCell ref="AG151:AI153"/>
    <mergeCell ref="B154:G156"/>
    <mergeCell ref="I154:I156"/>
    <mergeCell ref="J154:K156"/>
    <mergeCell ref="L154:L156"/>
    <mergeCell ref="M154:N156"/>
    <mergeCell ref="O154:O156"/>
    <mergeCell ref="R154:R156"/>
    <mergeCell ref="T154:V156"/>
    <mergeCell ref="W154:W156"/>
    <mergeCell ref="X154:Y156"/>
    <mergeCell ref="Z154:Z156"/>
    <mergeCell ref="B142:G144"/>
    <mergeCell ref="H142:M144"/>
    <mergeCell ref="O142:O144"/>
    <mergeCell ref="P142:AI144"/>
    <mergeCell ref="P145:AG147"/>
    <mergeCell ref="H148:N150"/>
    <mergeCell ref="O148:O150"/>
    <mergeCell ref="P148:R150"/>
    <mergeCell ref="S148:S150"/>
    <mergeCell ref="AK132:AK134"/>
    <mergeCell ref="I134:M139"/>
    <mergeCell ref="AD134:AH136"/>
    <mergeCell ref="AI134:AJ136"/>
    <mergeCell ref="W137:AC139"/>
    <mergeCell ref="AD137:AH139"/>
    <mergeCell ref="AI137:AJ139"/>
    <mergeCell ref="N137:T139"/>
    <mergeCell ref="N134:T136"/>
    <mergeCell ref="AB125:AC127"/>
    <mergeCell ref="W128:AA130"/>
    <mergeCell ref="AB128:AC130"/>
    <mergeCell ref="W131:AA133"/>
    <mergeCell ref="AB131:AC133"/>
    <mergeCell ref="W134:AA136"/>
    <mergeCell ref="AB134:AC136"/>
    <mergeCell ref="AD125:AH127"/>
    <mergeCell ref="AI125:AJ127"/>
    <mergeCell ref="AD128:AH130"/>
    <mergeCell ref="AI128:AJ130"/>
    <mergeCell ref="AD131:AH133"/>
    <mergeCell ref="AI131:AJ133"/>
    <mergeCell ref="D122:H124"/>
    <mergeCell ref="I122:N124"/>
    <mergeCell ref="O122:R124"/>
    <mergeCell ref="S122:S124"/>
    <mergeCell ref="X122:X124"/>
    <mergeCell ref="N125:R127"/>
    <mergeCell ref="S125:T127"/>
    <mergeCell ref="U125:V139"/>
    <mergeCell ref="I125:M127"/>
    <mergeCell ref="W125:AA127"/>
    <mergeCell ref="N128:R130"/>
    <mergeCell ref="S128:T130"/>
    <mergeCell ref="N131:R133"/>
    <mergeCell ref="S131:T133"/>
    <mergeCell ref="A3:AN7"/>
    <mergeCell ref="C14:F16"/>
    <mergeCell ref="Q15:R16"/>
    <mergeCell ref="U18:U19"/>
    <mergeCell ref="V18:W19"/>
    <mergeCell ref="X18:X19"/>
    <mergeCell ref="Q17:Q18"/>
    <mergeCell ref="R17:S18"/>
    <mergeCell ref="U15:X16"/>
    <mergeCell ref="Y17:Z19"/>
    <mergeCell ref="AD11:AG13"/>
    <mergeCell ref="AH11:AI13"/>
    <mergeCell ref="AJ11:AK13"/>
    <mergeCell ref="AA17:AA19"/>
    <mergeCell ref="AB17:AC19"/>
    <mergeCell ref="AD17:AD19"/>
    <mergeCell ref="AE17:AF19"/>
    <mergeCell ref="AG17:AG19"/>
    <mergeCell ref="T17:T18"/>
    <mergeCell ref="G14:P18"/>
    <mergeCell ref="C11:F13"/>
    <mergeCell ref="G12:Q13"/>
    <mergeCell ref="S11:V12"/>
    <mergeCell ref="W11:AB12"/>
    <mergeCell ref="Z46:AA48"/>
    <mergeCell ref="AB46:AB48"/>
    <mergeCell ref="Y41:AK44"/>
    <mergeCell ref="N42:W45"/>
    <mergeCell ref="C22:AG24"/>
    <mergeCell ref="C20:E21"/>
    <mergeCell ref="F20:F21"/>
    <mergeCell ref="G20:I21"/>
    <mergeCell ref="J20:J21"/>
    <mergeCell ref="K20:M21"/>
    <mergeCell ref="AE49:AE51"/>
    <mergeCell ref="AF49:AH50"/>
    <mergeCell ref="Q55:R57"/>
    <mergeCell ref="S55:T57"/>
    <mergeCell ref="Y55:Z57"/>
    <mergeCell ref="AA55:AA57"/>
    <mergeCell ref="AC55:AD57"/>
    <mergeCell ref="AE55:AF57"/>
    <mergeCell ref="V27:V28"/>
    <mergeCell ref="A33:AJ37"/>
    <mergeCell ref="A46:G48"/>
    <mergeCell ref="I46:J48"/>
    <mergeCell ref="K46:L48"/>
    <mergeCell ref="M46:M48"/>
    <mergeCell ref="N46:O48"/>
    <mergeCell ref="P46:P48"/>
    <mergeCell ref="Q46:R48"/>
    <mergeCell ref="AC46:AD48"/>
    <mergeCell ref="W26:AG28"/>
    <mergeCell ref="AE46:AE48"/>
    <mergeCell ref="S46:S48"/>
    <mergeCell ref="U46:V48"/>
    <mergeCell ref="W46:X48"/>
    <mergeCell ref="Y46:Y48"/>
    <mergeCell ref="I52:N54"/>
    <mergeCell ref="G81:H83"/>
    <mergeCell ref="AC88:AC90"/>
    <mergeCell ref="A92:D94"/>
    <mergeCell ref="G92:H94"/>
    <mergeCell ref="L92:N94"/>
    <mergeCell ref="A49:G51"/>
    <mergeCell ref="I49:V51"/>
    <mergeCell ref="W49:AD51"/>
    <mergeCell ref="I75:P77"/>
    <mergeCell ref="S75:Z77"/>
    <mergeCell ref="I85:P87"/>
    <mergeCell ref="S85:Z87"/>
    <mergeCell ref="J88:AB90"/>
    <mergeCell ref="A85:F87"/>
    <mergeCell ref="S81:U83"/>
    <mergeCell ref="V81:AC83"/>
    <mergeCell ref="S60:S62"/>
    <mergeCell ref="AB60:AB62"/>
    <mergeCell ref="AC60:AD62"/>
    <mergeCell ref="O52:P54"/>
    <mergeCell ref="G78:H80"/>
    <mergeCell ref="AC75:AC77"/>
    <mergeCell ref="A52:G54"/>
    <mergeCell ref="Z108:AD110"/>
    <mergeCell ref="G102:H104"/>
    <mergeCell ref="I95:I97"/>
    <mergeCell ref="G105:H107"/>
    <mergeCell ref="AD92:AI94"/>
    <mergeCell ref="I102:AN104"/>
    <mergeCell ref="G88:H90"/>
    <mergeCell ref="AG81:AI83"/>
    <mergeCell ref="G85:H87"/>
    <mergeCell ref="Q85:R87"/>
    <mergeCell ref="I81:O83"/>
    <mergeCell ref="P81:R83"/>
    <mergeCell ref="AD81:AF83"/>
    <mergeCell ref="G95:H97"/>
    <mergeCell ref="I88:I90"/>
    <mergeCell ref="R92:S94"/>
    <mergeCell ref="T92:Y94"/>
    <mergeCell ref="Z92:AC94"/>
    <mergeCell ref="G98:AG100"/>
    <mergeCell ref="B179:F181"/>
    <mergeCell ref="G179:I181"/>
    <mergeCell ref="AD179:AM181"/>
    <mergeCell ref="U68:AA70"/>
    <mergeCell ref="AB68:AG70"/>
    <mergeCell ref="AI171:AI173"/>
    <mergeCell ref="AJ171:AK173"/>
    <mergeCell ref="AL171:AL173"/>
    <mergeCell ref="AD171:AH173"/>
    <mergeCell ref="A102:F104"/>
    <mergeCell ref="AG95:AG97"/>
    <mergeCell ref="I92:K94"/>
    <mergeCell ref="O111:V113"/>
    <mergeCell ref="Z111:AF113"/>
    <mergeCell ref="I105:M107"/>
    <mergeCell ref="G114:H116"/>
    <mergeCell ref="I114:M116"/>
    <mergeCell ref="N114:N116"/>
    <mergeCell ref="Z114:AD116"/>
    <mergeCell ref="O114:Y116"/>
    <mergeCell ref="O105:V107"/>
    <mergeCell ref="Z105:AD107"/>
    <mergeCell ref="O108:U110"/>
    <mergeCell ref="J95:AB97"/>
    <mergeCell ref="O220:AC224"/>
    <mergeCell ref="AS37:BA38"/>
    <mergeCell ref="AS39:BA40"/>
    <mergeCell ref="AS41:BA42"/>
    <mergeCell ref="AU52:AV54"/>
    <mergeCell ref="I128:M130"/>
    <mergeCell ref="I131:M133"/>
    <mergeCell ref="J160:AL162"/>
    <mergeCell ref="AS18:AS20"/>
    <mergeCell ref="AS29:BA30"/>
    <mergeCell ref="AS23:BA24"/>
    <mergeCell ref="AS25:BA26"/>
    <mergeCell ref="AS27:BA28"/>
    <mergeCell ref="AS31:BA32"/>
    <mergeCell ref="AS33:BA34"/>
    <mergeCell ref="AS35:BA36"/>
    <mergeCell ref="AJ92:AJ94"/>
    <mergeCell ref="AC95:AC97"/>
    <mergeCell ref="O92:Q94"/>
    <mergeCell ref="K60:L62"/>
    <mergeCell ref="M60:M62"/>
    <mergeCell ref="N60:O62"/>
    <mergeCell ref="P60:P62"/>
    <mergeCell ref="Q60:R62"/>
  </mergeCells>
  <phoneticPr fontId="2"/>
  <conditionalFormatting sqref="S55:T57">
    <cfRule type="expression" dxfId="79" priority="68">
      <formula>AND($O$52="有",ISBLANK(S55))</formula>
    </cfRule>
  </conditionalFormatting>
  <conditionalFormatting sqref="V55:W57">
    <cfRule type="expression" dxfId="78" priority="67">
      <formula>AND($O$52="有",ISBLANK(V55))</formula>
    </cfRule>
  </conditionalFormatting>
  <conditionalFormatting sqref="Y55:Z57">
    <cfRule type="expression" dxfId="77" priority="66">
      <formula>AND($O$52="有",ISBLANK(Y55))</formula>
    </cfRule>
  </conditionalFormatting>
  <conditionalFormatting sqref="AE55:AF57">
    <cfRule type="expression" dxfId="76" priority="65">
      <formula>AND($O$52="有",ISBLANK(AE55))</formula>
    </cfRule>
  </conditionalFormatting>
  <conditionalFormatting sqref="AH55:AI57">
    <cfRule type="expression" dxfId="75" priority="64">
      <formula>AND($O$52="有",ISBLANK(AH55))</formula>
    </cfRule>
  </conditionalFormatting>
  <conditionalFormatting sqref="AK55:AL57">
    <cfRule type="expression" dxfId="74" priority="63">
      <formula>AND($O$52="有",ISBLANK(AK55))</formula>
    </cfRule>
  </conditionalFormatting>
  <conditionalFormatting sqref="K60:L62">
    <cfRule type="expression" dxfId="73" priority="62">
      <formula>AND($O$52="無",ISBLANK(K60))</formula>
    </cfRule>
  </conditionalFormatting>
  <conditionalFormatting sqref="N60:O62">
    <cfRule type="expression" dxfId="72" priority="61">
      <formula>AND($O$52="無",ISBLANK(N60))</formula>
    </cfRule>
  </conditionalFormatting>
  <conditionalFormatting sqref="Q60:R62">
    <cfRule type="expression" dxfId="71" priority="60">
      <formula>AND($O$52="無",ISBLANK(Q60))</formula>
    </cfRule>
  </conditionalFormatting>
  <conditionalFormatting sqref="W60:X62">
    <cfRule type="expression" dxfId="70" priority="59">
      <formula>AND($O$52="無",ISBLANK(W60))</formula>
    </cfRule>
  </conditionalFormatting>
  <conditionalFormatting sqref="I64:S66">
    <cfRule type="expression" dxfId="69" priority="56">
      <formula>AND(ISTEXT($W$49),ISBLANK(I64))</formula>
    </cfRule>
  </conditionalFormatting>
  <conditionalFormatting sqref="I68:S70">
    <cfRule type="expression" dxfId="68" priority="55">
      <formula>AND(ISTEXT($W$49),ISBLANK(I68))</formula>
    </cfRule>
  </conditionalFormatting>
  <conditionalFormatting sqref="P81:R83">
    <cfRule type="expression" dxfId="67" priority="54">
      <formula>AND(NOT(ISBLANK($W$49)),P81&lt;&gt;40)</formula>
    </cfRule>
  </conditionalFormatting>
  <conditionalFormatting sqref="J78:R80">
    <cfRule type="expression" dxfId="66" priority="49">
      <formula>AND(NOT(ISBLANK($W$49)),ISBLANK($I$75),ISBLANK($M$75),ISBLANK($S$75),ISBLANK($W$75),ISBLANK($J$78),ISBLANK($S$78))</formula>
    </cfRule>
  </conditionalFormatting>
  <conditionalFormatting sqref="AH11:AI13">
    <cfRule type="expression" dxfId="65" priority="46">
      <formula>AND($W$49="再雇用者(定年から)",$AH$11=0)</formula>
    </cfRule>
  </conditionalFormatting>
  <conditionalFormatting sqref="K46:L48">
    <cfRule type="expression" dxfId="64" priority="45">
      <formula>AND($W$49="社員",ISBLANK(K46))</formula>
    </cfRule>
  </conditionalFormatting>
  <conditionalFormatting sqref="N46:O48">
    <cfRule type="expression" dxfId="63" priority="44">
      <formula>AND($W$49="社員",ISBLANK(N46))</formula>
    </cfRule>
  </conditionalFormatting>
  <conditionalFormatting sqref="Q46:R48">
    <cfRule type="expression" dxfId="62" priority="43">
      <formula>AND($W$49="社員",ISBLANK(Q46))</formula>
    </cfRule>
  </conditionalFormatting>
  <conditionalFormatting sqref="M154:N156">
    <cfRule type="expression" dxfId="61" priority="42">
      <formula>AND(NOT(ISBLANK($W$49)),ISBLANK($M$154))</formula>
    </cfRule>
  </conditionalFormatting>
  <conditionalFormatting sqref="X154:Y156">
    <cfRule type="expression" dxfId="60" priority="41">
      <formula>AND(NOT(ISBLANK($W$49)),ISBLANK($X$154))</formula>
    </cfRule>
  </conditionalFormatting>
  <conditionalFormatting sqref="H171:I173">
    <cfRule type="expression" dxfId="59" priority="40">
      <formula>AND(NOT(ISBLANK($W$49)),ISBLANK($H$171))</formula>
    </cfRule>
  </conditionalFormatting>
  <conditionalFormatting sqref="G179:I181">
    <cfRule type="expression" dxfId="58" priority="36">
      <formula>AND($W$49="社員",$G$179&lt;&gt;"６０歳",$G$179&lt;&gt;"６０歳",$G$179&lt;&gt;"６０才",$G$179&lt;&gt;"６０才",$G$179&lt;&gt;"60才")</formula>
    </cfRule>
  </conditionalFormatting>
  <conditionalFormatting sqref="H185:I187">
    <cfRule type="expression" dxfId="57" priority="35">
      <formula>OR(AND($W$49="社員",$H$185&lt;&gt;"有"),AND($W$49="再雇用者(定年から)",$H$185&lt;&gt;"無"))</formula>
    </cfRule>
  </conditionalFormatting>
  <conditionalFormatting sqref="W49:AD51">
    <cfRule type="expression" dxfId="56" priority="9">
      <formula>AND(NOT(ISBLANK($G$14)),ISBLANK($W$49))</formula>
    </cfRule>
    <cfRule type="expression" dxfId="55" priority="34">
      <formula>AND(DATEDIF(($V$18&amp;$Y$17&amp;$AA$17&amp;$AB$17&amp;$AD$17&amp;$AE$17&amp;$AG$17)*1-1,($C$217&amp;$E$217&amp;$G$217&amp;$H$217&amp;$J$217&amp;$K$217&amp;$M$217)*1,"Y")&gt;59,$W$49&lt;&gt;"再雇用者(定年から)")</formula>
    </cfRule>
  </conditionalFormatting>
  <conditionalFormatting sqref="R17:S18">
    <cfRule type="expression" dxfId="54" priority="33">
      <formula>AND(NOT(ISBLANK($G$14)),ISBLANK($R$17))</formula>
    </cfRule>
  </conditionalFormatting>
  <conditionalFormatting sqref="V18:W19">
    <cfRule type="expression" dxfId="53" priority="32">
      <formula>AND(NOT(ISBLANK($G$14)),ISBLANK($V$18))</formula>
    </cfRule>
  </conditionalFormatting>
  <conditionalFormatting sqref="AB17:AC19">
    <cfRule type="expression" dxfId="52" priority="30">
      <formula>AND(NOT(ISBLANK($G$14)),ISBLANK($AB$17))</formula>
    </cfRule>
  </conditionalFormatting>
  <conditionalFormatting sqref="AE17:AF19">
    <cfRule type="expression" dxfId="51" priority="29">
      <formula>AND(NOT(ISBLANK($G$14)),ISBLANK($AE$17))</formula>
    </cfRule>
  </conditionalFormatting>
  <conditionalFormatting sqref="C22:AG24">
    <cfRule type="expression" dxfId="50" priority="28">
      <formula>AND(NOT(ISBLANK($G$14)),ISBLANK($C$22))</formula>
    </cfRule>
  </conditionalFormatting>
  <conditionalFormatting sqref="O52:P54">
    <cfRule type="expression" dxfId="49" priority="27">
      <formula>OR(AND($W$49="社員",$O$52&lt;&gt;"無"),AND($W$49="再雇用者(定年から)",$O$52&lt;&gt;"有"))</formula>
    </cfRule>
  </conditionalFormatting>
  <conditionalFormatting sqref="G14:P18">
    <cfRule type="expression" dxfId="48" priority="26">
      <formula>AND(NOT(ISBLANK($W$49)),ISBLANK($G$14))</formula>
    </cfRule>
  </conditionalFormatting>
  <conditionalFormatting sqref="G20:I21">
    <cfRule type="expression" dxfId="47" priority="25">
      <formula>AND(NOT(ISBLANK($G$14)),ISBLANK($G$20))</formula>
    </cfRule>
  </conditionalFormatting>
  <conditionalFormatting sqref="K20:M21">
    <cfRule type="expression" dxfId="46" priority="24">
      <formula>AND(NOT(ISBLANK($G$14)),ISBLANK($K$20))</formula>
    </cfRule>
  </conditionalFormatting>
  <conditionalFormatting sqref="I75">
    <cfRule type="expression" dxfId="45" priority="23">
      <formula>AND(NOT(ISBLANK($W$49)),ISBLANK($I$75),ISBLANK($M$75),ISBLANK($S$75),ISBLANK($W$75),ISBLANK($J$78),ISBLANK($S$78))</formula>
    </cfRule>
  </conditionalFormatting>
  <conditionalFormatting sqref="S75">
    <cfRule type="expression" dxfId="44" priority="21">
      <formula>AND(NOT(ISBLANK($W$49)),ISBLANK($I$75),ISBLANK($M$75),ISBLANK($S$75),ISBLANK($W$75),ISBLANK($J$78),ISBLANK($S$78))</formula>
    </cfRule>
  </conditionalFormatting>
  <conditionalFormatting sqref="S78:AB80">
    <cfRule type="expression" dxfId="43" priority="19">
      <formula>AND(NOT(ISBLANK($W$49)),ISBLANK($I$75),ISBLANK($M$75),ISBLANK($S$75),ISBLANK($W$75),ISBLANK($J$78),ISBLANK($S$78))</formula>
    </cfRule>
  </conditionalFormatting>
  <conditionalFormatting sqref="Z179:AA181">
    <cfRule type="expression" dxfId="42" priority="11">
      <formula>OR(AND(ISBLANK($W$49),NOT(ISBLANK($Z$179))),,AND($W$49="再雇用者(定年から)",OR($Z$179&lt;61,$Z$179&gt;65)))</formula>
    </cfRule>
  </conditionalFormatting>
  <conditionalFormatting sqref="G12:Q13">
    <cfRule type="expression" dxfId="41" priority="10">
      <formula>AND(NOT(ISBLANK($G$14)),ISBLANK($G$12))</formula>
    </cfRule>
  </conditionalFormatting>
  <conditionalFormatting sqref="AU52:AV54">
    <cfRule type="expression" dxfId="40" priority="8">
      <formula>OR(AND($W$49="社員",$O$52&lt;&gt;"無"),AND($W$49="再雇用者(定年から)",$O$52&lt;&gt;"有"))</formula>
    </cfRule>
  </conditionalFormatting>
  <conditionalFormatting sqref="R171:S173">
    <cfRule type="expression" dxfId="39" priority="7">
      <formula>AND(NOT(ISBLANK($W$49)),ISBLANK($H$171))</formula>
    </cfRule>
  </conditionalFormatting>
  <conditionalFormatting sqref="AA171:AB173">
    <cfRule type="expression" dxfId="38" priority="6">
      <formula>AND(NOT(ISBLANK($W$49)),ISBLANK($H$171))</formula>
    </cfRule>
  </conditionalFormatting>
  <conditionalFormatting sqref="AJ171:AK173">
    <cfRule type="expression" dxfId="37" priority="5">
      <formula>AND(NOT(ISBLANK($W$49)),ISBLANK($H$171))</formula>
    </cfRule>
  </conditionalFormatting>
  <conditionalFormatting sqref="Y17:Z19">
    <cfRule type="expression" dxfId="36" priority="3">
      <formula>AND(NOT(ISBLANK($G$14)),ISBLANK($AB$17))</formula>
    </cfRule>
  </conditionalFormatting>
  <conditionalFormatting sqref="Z60:AA62">
    <cfRule type="expression" dxfId="35" priority="2">
      <formula>AND($O$52="無",ISBLANK(Z60))</formula>
    </cfRule>
  </conditionalFormatting>
  <conditionalFormatting sqref="AC60:AD62">
    <cfRule type="expression" dxfId="34" priority="1">
      <formula>AND($O$52="無",ISBLANK(AC60))</formula>
    </cfRule>
  </conditionalFormatting>
  <dataValidations count="3">
    <dataValidation type="list" allowBlank="1" showInputMessage="1" showErrorMessage="1" sqref="AE107">
      <formula1>AV84:AV86</formula1>
    </dataValidation>
    <dataValidation type="list" allowBlank="1" showInputMessage="1" showErrorMessage="1" sqref="AF168:AG170 W168:X170 M168:N170">
      <formula1>$A$32:$A$33</formula1>
    </dataValidation>
    <dataValidation type="list" allowBlank="1" showInputMessage="1" showErrorMessage="1" sqref="AU52:AV54">
      <formula1>$A$13:$A$15</formula1>
    </dataValidation>
  </dataValidations>
  <pageMargins left="0.70866141732283472" right="0.31496062992125984" top="0.39370078740157483" bottom="0.19685039370078741" header="0.31496062992125984" footer="0.31496062992125984"/>
  <pageSetup paperSize="9" scale="93" orientation="portrait" r:id="rId1"/>
  <rowBreaks count="1" manualBreakCount="1">
    <brk id="116" max="39" man="1"/>
  </rowBreaks>
  <legacyDrawing r:id="rId2"/>
  <extLst xmlns:x14="http://schemas.microsoft.com/office/spreadsheetml/2009/9/main">
    <ext uri="{CCE6A557-97BC-4b89-ADB6-D9C93CAAB3DF}">
      <x14:dataValidations xmlns:xm="http://schemas.microsoft.com/office/excel/2006/main" count="8">
        <x14:dataValidation type="list" allowBlank="1" showInputMessage="1" showErrorMessage="1">
          <x14:formula1>
            <xm:f>'リスト甲、このシートは削除しないで下さい'!$A$38:$A$39</xm:f>
          </x14:formula1>
          <xm:sqref>H171:I173 R171:S173 AA171:AB173 AJ171:AK173 X154:Y156 M154:N156 H185:I187</xm:sqref>
        </x14:dataValidation>
        <x14:dataValidation type="list" allowBlank="1" showInputMessage="1" showErrorMessage="1">
          <x14:formula1>
            <xm:f>'リスト甲、このシートは削除しないで下さい'!$A$21:$A$23</xm:f>
          </x14:formula1>
          <xm:sqref>J78:R80</xm:sqref>
        </x14:dataValidation>
        <x14:dataValidation type="list" allowBlank="1" showInputMessage="1" showErrorMessage="1">
          <x14:formula1>
            <xm:f>'リスト甲、このシートは削除しないで下さい'!$A$8:$A$9</xm:f>
          </x14:formula1>
          <xm:sqref>R17:S18</xm:sqref>
        </x14:dataValidation>
        <x14:dataValidation type="list" errorStyle="warning" allowBlank="1" showInputMessage="1" showErrorMessage="1">
          <x14:formula1>
            <xm:f>'リスト甲、このシートは削除しないで下さい'!$A$3:$A$5</xm:f>
          </x14:formula1>
          <xm:sqref>V18:W19</xm:sqref>
        </x14:dataValidation>
        <x14:dataValidation type="list" allowBlank="1" showInputMessage="1" showErrorMessage="1">
          <x14:formula1>
            <xm:f>'リスト甲、このシートは削除しないで下さい'!$A$11:$A$12</xm:f>
          </x14:formula1>
          <xm:sqref>W49:AD51</xm:sqref>
        </x14:dataValidation>
        <x14:dataValidation type="list" allowBlank="1" showInputMessage="1" showErrorMessage="1">
          <x14:formula1>
            <xm:f>[1]Sheet1!#REF!</xm:f>
          </x14:formula1>
          <xm:sqref>Z195:AE197</xm:sqref>
        </x14:dataValidation>
        <x14:dataValidation type="list" allowBlank="1" showInputMessage="1" showErrorMessage="1">
          <x14:formula1>
            <xm:f>'リスト甲、このシートは削除しないで下さい'!$A$14:$A$15</xm:f>
          </x14:formula1>
          <xm:sqref>O52:P54</xm:sqref>
        </x14:dataValidation>
        <x14:dataValidation type="list" errorStyle="warning" allowBlank="1" showInputMessage="1" showErrorMessage="1">
          <x14:formula1>
            <xm:f>'リスト甲、このシートは削除しないで下さい'!$A$5</xm:f>
          </x14:formula1>
          <xm:sqref>Q55:R57</xm:sqref>
        </x14:dataValidation>
      </x14:dataValidations>
    </ext>
  </extLst>
</worksheet>
</file>

<file path=xl/worksheets/sheet4.xml><?xml version="1.0" encoding="utf-8"?>
<worksheet xmlns="http://schemas.openxmlformats.org/spreadsheetml/2006/main" xmlns:r="http://schemas.openxmlformats.org/officeDocument/2006/relationships">
  <sheetPr>
    <tabColor rgb="FFFFC000"/>
    <pageSetUpPr fitToPage="1"/>
  </sheetPr>
  <dimension ref="A1:DY187"/>
  <sheetViews>
    <sheetView showGridLines="0" view="pageBreakPreview" zoomScaleNormal="100" zoomScaleSheetLayoutView="100" workbookViewId="0">
      <selection activeCell="Y11" sqref="Y11:AD12"/>
    </sheetView>
  </sheetViews>
  <sheetFormatPr defaultColWidth="2.5" defaultRowHeight="7.5" customHeight="1"/>
  <cols>
    <col min="1" max="3" width="2.5" style="1"/>
    <col min="4" max="4" width="2.5" style="1" customWidth="1"/>
    <col min="5" max="62" width="2.5" style="1"/>
    <col min="63" max="63" width="2.5" style="1" customWidth="1"/>
    <col min="64" max="16384" width="2.5" style="1"/>
  </cols>
  <sheetData>
    <row r="1" spans="1:129" ht="7.5" customHeight="1">
      <c r="I1" s="333"/>
      <c r="J1" s="651" t="s">
        <v>157</v>
      </c>
      <c r="K1" s="502"/>
      <c r="L1" s="502"/>
      <c r="M1" s="502"/>
      <c r="N1" s="502"/>
      <c r="O1" s="502"/>
      <c r="P1" s="502"/>
      <c r="Q1" s="502"/>
      <c r="R1" s="502"/>
      <c r="S1" s="502"/>
      <c r="T1" s="502"/>
      <c r="U1" s="502"/>
      <c r="V1" s="502"/>
      <c r="W1" s="502"/>
      <c r="X1" s="502"/>
      <c r="Y1" s="502"/>
      <c r="Z1" s="502"/>
      <c r="AA1" s="502"/>
      <c r="AB1" s="502"/>
      <c r="AC1" s="502"/>
      <c r="AD1" s="502"/>
      <c r="AE1" s="333"/>
      <c r="AF1" s="333"/>
      <c r="AG1" s="333"/>
      <c r="AH1" s="333"/>
      <c r="AI1" s="333"/>
      <c r="AJ1" s="333"/>
      <c r="AK1" s="333"/>
      <c r="AL1" s="333"/>
      <c r="AM1" s="333"/>
      <c r="AN1" s="333"/>
      <c r="AO1" s="333"/>
      <c r="AP1" s="319"/>
      <c r="AQ1" s="319"/>
      <c r="AR1" s="319"/>
      <c r="AS1" s="319"/>
      <c r="AT1" s="581" t="s">
        <v>0</v>
      </c>
      <c r="AU1" s="580"/>
      <c r="AV1" s="580"/>
      <c r="AW1" s="580"/>
      <c r="AX1" s="525"/>
      <c r="AY1" s="580" t="s">
        <v>1</v>
      </c>
      <c r="AZ1" s="580"/>
      <c r="BA1" s="580"/>
      <c r="BB1" s="580"/>
      <c r="BC1" s="580"/>
      <c r="BD1" s="580"/>
      <c r="BE1" s="712" t="e">
        <f>VLOOKUP($Y$11,管理データ原紙!$B$6:$BA$65613,30,FALSE)</f>
        <v>#N/A</v>
      </c>
      <c r="BF1" s="712"/>
      <c r="BG1" s="712"/>
      <c r="BH1" s="712"/>
      <c r="BI1" s="580" t="s">
        <v>2</v>
      </c>
      <c r="BJ1" s="2"/>
      <c r="BK1" s="2"/>
      <c r="BL1" s="2"/>
      <c r="BM1" s="2"/>
      <c r="BN1" s="580"/>
      <c r="BO1" s="3"/>
      <c r="BP1" s="3"/>
      <c r="BQ1" s="3"/>
      <c r="BR1" s="3"/>
      <c r="BS1" s="3"/>
      <c r="BT1" s="3"/>
      <c r="BU1" s="3"/>
      <c r="BV1" s="3"/>
      <c r="BW1" s="3"/>
      <c r="BX1" s="3"/>
      <c r="BY1" s="3"/>
      <c r="BZ1" s="4"/>
      <c r="CA1" s="5"/>
      <c r="CB1" s="326"/>
    </row>
    <row r="2" spans="1:129" ht="7.5" customHeight="1">
      <c r="I2" s="333"/>
      <c r="J2" s="502"/>
      <c r="K2" s="502"/>
      <c r="L2" s="502"/>
      <c r="M2" s="502"/>
      <c r="N2" s="502"/>
      <c r="O2" s="502"/>
      <c r="P2" s="502"/>
      <c r="Q2" s="502"/>
      <c r="R2" s="502"/>
      <c r="S2" s="502"/>
      <c r="T2" s="502"/>
      <c r="U2" s="502"/>
      <c r="V2" s="502"/>
      <c r="W2" s="502"/>
      <c r="X2" s="502"/>
      <c r="Y2" s="502"/>
      <c r="Z2" s="502"/>
      <c r="AA2" s="502"/>
      <c r="AB2" s="502"/>
      <c r="AC2" s="502"/>
      <c r="AD2" s="502"/>
      <c r="AE2" s="333"/>
      <c r="AF2" s="333"/>
      <c r="AG2" s="333"/>
      <c r="AH2" s="333"/>
      <c r="AI2" s="333"/>
      <c r="AJ2" s="333"/>
      <c r="AK2" s="333"/>
      <c r="AL2" s="333"/>
      <c r="AM2" s="333"/>
      <c r="AN2" s="333"/>
      <c r="AO2" s="333"/>
      <c r="AQ2" s="319"/>
      <c r="AR2" s="319"/>
      <c r="AS2" s="319"/>
      <c r="AT2" s="530"/>
      <c r="AU2" s="487"/>
      <c r="AV2" s="487"/>
      <c r="AW2" s="487"/>
      <c r="AX2" s="526"/>
      <c r="AY2" s="487"/>
      <c r="AZ2" s="487"/>
      <c r="BA2" s="487"/>
      <c r="BB2" s="487"/>
      <c r="BC2" s="487"/>
      <c r="BD2" s="487"/>
      <c r="BE2" s="695"/>
      <c r="BF2" s="695"/>
      <c r="BG2" s="695"/>
      <c r="BH2" s="695"/>
      <c r="BI2" s="488"/>
      <c r="BJ2" s="6"/>
      <c r="BK2" s="6"/>
      <c r="BL2" s="6"/>
      <c r="BM2" s="6"/>
      <c r="BN2" s="487"/>
      <c r="BO2" s="7"/>
      <c r="BP2" s="7"/>
      <c r="BQ2" s="7"/>
      <c r="BR2" s="7"/>
      <c r="BS2" s="7"/>
      <c r="BT2" s="7"/>
      <c r="BU2" s="7"/>
      <c r="BV2" s="7"/>
      <c r="BW2" s="7"/>
      <c r="BX2" s="7"/>
      <c r="BY2" s="7"/>
      <c r="BZ2" s="8"/>
      <c r="CA2" s="5"/>
      <c r="CB2" s="326"/>
    </row>
    <row r="3" spans="1:129" ht="7.5" customHeight="1">
      <c r="I3" s="333"/>
      <c r="J3" s="502"/>
      <c r="K3" s="502"/>
      <c r="L3" s="502"/>
      <c r="M3" s="502"/>
      <c r="N3" s="502"/>
      <c r="O3" s="502"/>
      <c r="P3" s="502"/>
      <c r="Q3" s="502"/>
      <c r="R3" s="502"/>
      <c r="S3" s="502"/>
      <c r="T3" s="502"/>
      <c r="U3" s="502"/>
      <c r="V3" s="502"/>
      <c r="W3" s="502"/>
      <c r="X3" s="502"/>
      <c r="Y3" s="502"/>
      <c r="Z3" s="502"/>
      <c r="AA3" s="502"/>
      <c r="AB3" s="502"/>
      <c r="AC3" s="502"/>
      <c r="AD3" s="502"/>
      <c r="AE3" s="333"/>
      <c r="AF3" s="333"/>
      <c r="AG3" s="333"/>
      <c r="AH3" s="333"/>
      <c r="AI3" s="333"/>
      <c r="AJ3" s="333"/>
      <c r="AK3" s="333"/>
      <c r="AL3" s="333"/>
      <c r="AM3" s="333"/>
      <c r="AN3" s="333"/>
      <c r="AO3" s="333"/>
      <c r="AQ3" s="319"/>
      <c r="AR3" s="319"/>
      <c r="AS3" s="319"/>
      <c r="AT3" s="530"/>
      <c r="AU3" s="487"/>
      <c r="AV3" s="487"/>
      <c r="AW3" s="487"/>
      <c r="AX3" s="526"/>
      <c r="AY3" s="527"/>
      <c r="AZ3" s="527"/>
      <c r="BA3" s="527"/>
      <c r="BB3" s="527"/>
      <c r="BC3" s="527"/>
      <c r="BD3" s="527"/>
      <c r="BE3" s="717"/>
      <c r="BF3" s="717"/>
      <c r="BG3" s="717"/>
      <c r="BH3" s="717"/>
      <c r="BI3" s="527"/>
      <c r="BJ3" s="9"/>
      <c r="BK3" s="9"/>
      <c r="BL3" s="9"/>
      <c r="BM3" s="9"/>
      <c r="BN3" s="527"/>
      <c r="BO3" s="10"/>
      <c r="BP3" s="10"/>
      <c r="BQ3" s="10"/>
      <c r="BR3" s="10"/>
      <c r="BS3" s="10"/>
      <c r="BT3" s="10"/>
      <c r="BU3" s="10"/>
      <c r="BV3" s="10"/>
      <c r="BW3" s="10"/>
      <c r="BX3" s="10"/>
      <c r="BY3" s="10"/>
      <c r="BZ3" s="11"/>
      <c r="CA3" s="5"/>
      <c r="CB3" s="326"/>
    </row>
    <row r="4" spans="1:129" ht="7.5" customHeight="1">
      <c r="A4" s="333"/>
      <c r="B4" s="333"/>
      <c r="C4" s="333"/>
      <c r="D4" s="333"/>
      <c r="E4" s="333"/>
      <c r="F4" s="333"/>
      <c r="G4" s="333"/>
      <c r="H4" s="333"/>
      <c r="I4" s="333"/>
      <c r="J4" s="502"/>
      <c r="K4" s="502"/>
      <c r="L4" s="502"/>
      <c r="M4" s="502"/>
      <c r="N4" s="502"/>
      <c r="O4" s="502"/>
      <c r="P4" s="502"/>
      <c r="Q4" s="502"/>
      <c r="R4" s="502"/>
      <c r="S4" s="502"/>
      <c r="T4" s="502"/>
      <c r="U4" s="502"/>
      <c r="V4" s="502"/>
      <c r="W4" s="502"/>
      <c r="X4" s="502"/>
      <c r="Y4" s="502"/>
      <c r="Z4" s="502"/>
      <c r="AA4" s="502"/>
      <c r="AB4" s="502"/>
      <c r="AC4" s="502"/>
      <c r="AD4" s="502"/>
      <c r="AE4" s="333"/>
      <c r="AF4" s="333"/>
      <c r="AG4" s="333"/>
      <c r="AH4" s="333"/>
      <c r="AI4" s="333"/>
      <c r="AJ4" s="333"/>
      <c r="AK4" s="333"/>
      <c r="AL4" s="333"/>
      <c r="AM4" s="333"/>
      <c r="AN4" s="333"/>
      <c r="AO4" s="333"/>
      <c r="AQ4" s="319"/>
      <c r="AR4" s="319"/>
      <c r="AS4" s="319"/>
      <c r="AT4" s="348"/>
      <c r="AU4" s="312"/>
      <c r="AV4" s="312"/>
      <c r="AW4" s="312"/>
      <c r="AX4" s="349"/>
      <c r="AY4" s="782" t="s">
        <v>3</v>
      </c>
      <c r="AZ4" s="783"/>
      <c r="BA4" s="541" t="s">
        <v>4</v>
      </c>
      <c r="BB4" s="542"/>
      <c r="BC4" s="546"/>
      <c r="BD4" s="762" t="e">
        <f>VLOOKUP($Y$11,管理データ原紙!$B$6:$BA$65613,31,FALSE)</f>
        <v>#N/A</v>
      </c>
      <c r="BE4" s="763"/>
      <c r="BF4" s="763"/>
      <c r="BG4" s="763"/>
      <c r="BH4" s="763"/>
      <c r="BI4" s="757" t="s">
        <v>5</v>
      </c>
      <c r="BJ4" s="758"/>
      <c r="BK4" s="769" t="s">
        <v>6</v>
      </c>
      <c r="BL4" s="585"/>
      <c r="BM4" s="788" t="e">
        <f>VLOOKUP($Y$11,管理データ原紙!$B$6:$BA$65613,35,FALSE)</f>
        <v>#N/A</v>
      </c>
      <c r="BN4" s="789"/>
      <c r="BO4" s="789"/>
      <c r="BP4" s="789"/>
      <c r="BQ4" s="789"/>
      <c r="BR4" s="757" t="s">
        <v>7</v>
      </c>
      <c r="BS4" s="758"/>
      <c r="BT4" s="793" t="e">
        <f>VLOOKUP($Y$11,管理データ原紙!$B$6:$BA$65613,36,FALSE)</f>
        <v>#N/A</v>
      </c>
      <c r="BU4" s="794"/>
      <c r="BV4" s="794"/>
      <c r="BW4" s="794"/>
      <c r="BX4" s="794"/>
      <c r="BY4" s="791" t="s">
        <v>5</v>
      </c>
      <c r="BZ4" s="792"/>
      <c r="CA4" s="14"/>
      <c r="CB4" s="305"/>
      <c r="CI4" s="689" t="s">
        <v>422</v>
      </c>
      <c r="CJ4" s="689"/>
      <c r="CK4" s="689"/>
      <c r="CL4" s="689"/>
      <c r="CM4" s="689"/>
      <c r="CN4" s="689"/>
      <c r="CO4" s="689"/>
      <c r="CP4" s="689"/>
      <c r="CQ4" s="689"/>
      <c r="CR4" s="689"/>
      <c r="CS4" s="689"/>
      <c r="CT4" s="689"/>
      <c r="CU4" s="689"/>
      <c r="CV4" s="689"/>
      <c r="CW4" s="689"/>
      <c r="CX4" s="689"/>
      <c r="CY4" s="689"/>
      <c r="CZ4" s="689"/>
      <c r="DA4" s="689"/>
      <c r="DB4" s="689"/>
      <c r="DC4" s="689"/>
      <c r="DD4" s="689"/>
      <c r="DE4" s="689"/>
      <c r="DF4" s="689"/>
      <c r="DG4" s="689"/>
      <c r="DH4" s="689"/>
      <c r="DI4" s="689"/>
      <c r="DJ4" s="689"/>
      <c r="DK4" s="689"/>
      <c r="DL4" s="689"/>
      <c r="DM4" s="689"/>
      <c r="DN4" s="689"/>
      <c r="DO4" s="689"/>
      <c r="DP4" s="689"/>
    </row>
    <row r="5" spans="1:129" ht="7.5" customHeight="1">
      <c r="AH5" s="319"/>
      <c r="AT5" s="15"/>
      <c r="AU5" s="341"/>
      <c r="AV5" s="341"/>
      <c r="AW5" s="341"/>
      <c r="AX5" s="17"/>
      <c r="AY5" s="784"/>
      <c r="AZ5" s="785"/>
      <c r="BA5" s="543"/>
      <c r="BB5" s="489"/>
      <c r="BC5" s="547"/>
      <c r="BD5" s="764"/>
      <c r="BE5" s="765"/>
      <c r="BF5" s="765"/>
      <c r="BG5" s="765"/>
      <c r="BH5" s="765"/>
      <c r="BI5" s="600"/>
      <c r="BJ5" s="759"/>
      <c r="BK5" s="770"/>
      <c r="BL5" s="587"/>
      <c r="BM5" s="788"/>
      <c r="BN5" s="789"/>
      <c r="BO5" s="789"/>
      <c r="BP5" s="789"/>
      <c r="BQ5" s="789"/>
      <c r="BR5" s="600"/>
      <c r="BS5" s="759"/>
      <c r="BT5" s="793"/>
      <c r="BU5" s="794"/>
      <c r="BV5" s="794"/>
      <c r="BW5" s="794"/>
      <c r="BX5" s="794"/>
      <c r="BY5" s="791"/>
      <c r="BZ5" s="792"/>
      <c r="CA5" s="14"/>
      <c r="CB5" s="305"/>
      <c r="CI5" s="689"/>
      <c r="CJ5" s="689"/>
      <c r="CK5" s="689"/>
      <c r="CL5" s="689"/>
      <c r="CM5" s="689"/>
      <c r="CN5" s="689"/>
      <c r="CO5" s="689"/>
      <c r="CP5" s="689"/>
      <c r="CQ5" s="689"/>
      <c r="CR5" s="689"/>
      <c r="CS5" s="689"/>
      <c r="CT5" s="689"/>
      <c r="CU5" s="689"/>
      <c r="CV5" s="689"/>
      <c r="CW5" s="689"/>
      <c r="CX5" s="689"/>
      <c r="CY5" s="689"/>
      <c r="CZ5" s="689"/>
      <c r="DA5" s="689"/>
      <c r="DB5" s="689"/>
      <c r="DC5" s="689"/>
      <c r="DD5" s="689"/>
      <c r="DE5" s="689"/>
      <c r="DF5" s="689"/>
      <c r="DG5" s="689"/>
      <c r="DH5" s="689"/>
      <c r="DI5" s="689"/>
      <c r="DJ5" s="689"/>
      <c r="DK5" s="689"/>
      <c r="DL5" s="689"/>
      <c r="DM5" s="689"/>
      <c r="DN5" s="689"/>
      <c r="DO5" s="689"/>
      <c r="DP5" s="689"/>
    </row>
    <row r="6" spans="1:129" ht="7.5" customHeight="1">
      <c r="AD6" s="541" t="s">
        <v>306</v>
      </c>
      <c r="AE6" s="516"/>
      <c r="AF6" s="516"/>
      <c r="AG6" s="516"/>
      <c r="AH6" s="711" t="e">
        <f>VLOOKUP($Y$11,管理データ原紙!$B$6:$BA$65613,52,FALSE)</f>
        <v>#N/A</v>
      </c>
      <c r="AI6" s="712"/>
      <c r="AJ6" s="712"/>
      <c r="AK6" s="713"/>
      <c r="AL6" s="319"/>
      <c r="AM6" s="319"/>
      <c r="AN6" s="319"/>
      <c r="AT6" s="15"/>
      <c r="AU6" s="341"/>
      <c r="AV6" s="341"/>
      <c r="AW6" s="341"/>
      <c r="AX6" s="17"/>
      <c r="AY6" s="784"/>
      <c r="AZ6" s="785"/>
      <c r="BA6" s="544"/>
      <c r="BB6" s="545"/>
      <c r="BC6" s="548"/>
      <c r="BD6" s="766"/>
      <c r="BE6" s="767"/>
      <c r="BF6" s="767"/>
      <c r="BG6" s="767"/>
      <c r="BH6" s="767"/>
      <c r="BI6" s="760"/>
      <c r="BJ6" s="761"/>
      <c r="BK6" s="770"/>
      <c r="BL6" s="587"/>
      <c r="BM6" s="788"/>
      <c r="BN6" s="789"/>
      <c r="BO6" s="789"/>
      <c r="BP6" s="789"/>
      <c r="BQ6" s="789"/>
      <c r="BR6" s="760"/>
      <c r="BS6" s="761"/>
      <c r="BT6" s="793"/>
      <c r="BU6" s="794"/>
      <c r="BV6" s="794"/>
      <c r="BW6" s="794"/>
      <c r="BX6" s="794"/>
      <c r="BY6" s="791"/>
      <c r="BZ6" s="792"/>
      <c r="CA6" s="14"/>
      <c r="CB6" s="305"/>
      <c r="CI6" s="689" t="s">
        <v>424</v>
      </c>
      <c r="CJ6" s="689"/>
      <c r="CK6" s="689"/>
      <c r="CL6" s="689"/>
      <c r="CM6" s="689"/>
      <c r="CN6" s="689"/>
      <c r="CO6" s="689"/>
      <c r="CP6" s="689"/>
      <c r="CQ6" s="689"/>
      <c r="CR6" s="689"/>
      <c r="CS6" s="689"/>
      <c r="CT6" s="689"/>
      <c r="CU6" s="689"/>
      <c r="CV6" s="689"/>
      <c r="CW6" s="689"/>
      <c r="CX6" s="689"/>
      <c r="CY6" s="689"/>
      <c r="CZ6" s="689"/>
      <c r="DA6" s="689"/>
      <c r="DB6" s="689"/>
      <c r="DC6" s="689"/>
      <c r="DD6" s="689"/>
      <c r="DE6" s="689"/>
      <c r="DF6" s="689"/>
      <c r="DG6" s="689"/>
      <c r="DH6" s="689"/>
      <c r="DI6" s="689"/>
      <c r="DJ6" s="689"/>
      <c r="DK6" s="689"/>
      <c r="DL6" s="689"/>
      <c r="DM6" s="689"/>
      <c r="DN6" s="689"/>
      <c r="DO6" s="689"/>
      <c r="DP6" s="689"/>
    </row>
    <row r="7" spans="1:129" ht="7.5" customHeight="1">
      <c r="AD7" s="517"/>
      <c r="AE7" s="507"/>
      <c r="AF7" s="507"/>
      <c r="AG7" s="507"/>
      <c r="AH7" s="714"/>
      <c r="AI7" s="695"/>
      <c r="AJ7" s="695"/>
      <c r="AK7" s="715"/>
      <c r="AL7" s="319"/>
      <c r="AM7" s="319"/>
      <c r="AN7" s="319"/>
      <c r="AO7" s="18"/>
      <c r="AP7" s="18"/>
      <c r="AT7" s="15"/>
      <c r="AU7" s="341"/>
      <c r="AV7" s="341"/>
      <c r="AW7" s="341"/>
      <c r="AX7" s="17"/>
      <c r="AY7" s="784"/>
      <c r="AZ7" s="785"/>
      <c r="BA7" s="541" t="s">
        <v>8</v>
      </c>
      <c r="BB7" s="542"/>
      <c r="BC7" s="546"/>
      <c r="BD7" s="762" t="e">
        <f>VLOOKUP($Y$11,管理データ原紙!$B$6:$BA$65613,32,FALSE)</f>
        <v>#N/A</v>
      </c>
      <c r="BE7" s="763"/>
      <c r="BF7" s="763"/>
      <c r="BG7" s="763"/>
      <c r="BH7" s="763"/>
      <c r="BI7" s="757" t="s">
        <v>5</v>
      </c>
      <c r="BJ7" s="758"/>
      <c r="BK7" s="770"/>
      <c r="BL7" s="587"/>
      <c r="BM7" s="788" t="e">
        <f>VLOOKUP($Y$11,管理データ原紙!$B$6:$BA$65613,37,FALSE)</f>
        <v>#N/A</v>
      </c>
      <c r="BN7" s="789"/>
      <c r="BO7" s="789"/>
      <c r="BP7" s="789"/>
      <c r="BQ7" s="789"/>
      <c r="BR7" s="757" t="s">
        <v>7</v>
      </c>
      <c r="BS7" s="758"/>
      <c r="BT7" s="793" t="e">
        <f>VLOOKUP($Y$11,管理データ原紙!$B$6:$BA$65613,38,FALSE)</f>
        <v>#N/A</v>
      </c>
      <c r="BU7" s="794"/>
      <c r="BV7" s="794"/>
      <c r="BW7" s="794"/>
      <c r="BX7" s="794"/>
      <c r="BY7" s="791" t="s">
        <v>5</v>
      </c>
      <c r="BZ7" s="792"/>
      <c r="CA7" s="19"/>
      <c r="CB7" s="308"/>
      <c r="CI7" s="689"/>
      <c r="CJ7" s="689"/>
      <c r="CK7" s="689"/>
      <c r="CL7" s="689"/>
      <c r="CM7" s="689"/>
      <c r="CN7" s="689"/>
      <c r="CO7" s="689"/>
      <c r="CP7" s="689"/>
      <c r="CQ7" s="689"/>
      <c r="CR7" s="689"/>
      <c r="CS7" s="689"/>
      <c r="CT7" s="689"/>
      <c r="CU7" s="689"/>
      <c r="CV7" s="689"/>
      <c r="CW7" s="689"/>
      <c r="CX7" s="689"/>
      <c r="CY7" s="689"/>
      <c r="CZ7" s="689"/>
      <c r="DA7" s="689"/>
      <c r="DB7" s="689"/>
      <c r="DC7" s="689"/>
      <c r="DD7" s="689"/>
      <c r="DE7" s="689"/>
      <c r="DF7" s="689"/>
      <c r="DG7" s="689"/>
      <c r="DH7" s="689"/>
      <c r="DI7" s="689"/>
      <c r="DJ7" s="689"/>
      <c r="DK7" s="689"/>
      <c r="DL7" s="689"/>
      <c r="DM7" s="689"/>
      <c r="DN7" s="689"/>
      <c r="DO7" s="689"/>
      <c r="DP7" s="689"/>
    </row>
    <row r="8" spans="1:129" ht="7.5" customHeight="1">
      <c r="AD8" s="518"/>
      <c r="AE8" s="519"/>
      <c r="AF8" s="519"/>
      <c r="AG8" s="519"/>
      <c r="AH8" s="716"/>
      <c r="AI8" s="717"/>
      <c r="AJ8" s="717"/>
      <c r="AK8" s="718"/>
      <c r="AL8" s="319"/>
      <c r="AM8" s="319"/>
      <c r="AN8" s="319"/>
      <c r="AO8" s="331"/>
      <c r="AP8" s="331"/>
      <c r="AT8" s="15"/>
      <c r="AU8" s="341"/>
      <c r="AV8" s="341"/>
      <c r="AW8" s="341"/>
      <c r="AX8" s="17"/>
      <c r="AY8" s="784"/>
      <c r="AZ8" s="785"/>
      <c r="BA8" s="543"/>
      <c r="BB8" s="489"/>
      <c r="BC8" s="547"/>
      <c r="BD8" s="764"/>
      <c r="BE8" s="765"/>
      <c r="BF8" s="765"/>
      <c r="BG8" s="765"/>
      <c r="BH8" s="765"/>
      <c r="BI8" s="600"/>
      <c r="BJ8" s="759"/>
      <c r="BK8" s="770"/>
      <c r="BL8" s="587"/>
      <c r="BM8" s="788"/>
      <c r="BN8" s="789"/>
      <c r="BO8" s="789"/>
      <c r="BP8" s="789"/>
      <c r="BQ8" s="789"/>
      <c r="BR8" s="600"/>
      <c r="BS8" s="759"/>
      <c r="BT8" s="793"/>
      <c r="BU8" s="794"/>
      <c r="BV8" s="794"/>
      <c r="BW8" s="794"/>
      <c r="BX8" s="794"/>
      <c r="BY8" s="791"/>
      <c r="BZ8" s="792"/>
      <c r="CA8" s="19"/>
      <c r="CB8" s="308"/>
      <c r="CI8" s="689" t="s">
        <v>423</v>
      </c>
      <c r="CJ8" s="689"/>
      <c r="CK8" s="689"/>
      <c r="CL8" s="689"/>
      <c r="CM8" s="689"/>
      <c r="CN8" s="689"/>
      <c r="CO8" s="689"/>
      <c r="CP8" s="689"/>
      <c r="CQ8" s="689"/>
      <c r="CR8" s="689"/>
      <c r="CS8" s="689"/>
      <c r="CT8" s="689"/>
      <c r="CU8" s="689"/>
      <c r="CV8" s="689"/>
      <c r="CW8" s="689"/>
      <c r="CX8" s="689"/>
      <c r="CY8" s="689"/>
      <c r="CZ8" s="689"/>
      <c r="DA8" s="689"/>
      <c r="DB8" s="689"/>
      <c r="DC8" s="689"/>
      <c r="DD8" s="689"/>
      <c r="DE8" s="689"/>
      <c r="DF8" s="689"/>
      <c r="DG8" s="689"/>
      <c r="DH8" s="689"/>
      <c r="DI8" s="689"/>
      <c r="DJ8" s="689"/>
      <c r="DK8" s="689"/>
      <c r="DL8" s="689"/>
      <c r="DM8" s="689"/>
      <c r="DN8" s="689"/>
      <c r="DO8" s="689"/>
      <c r="DP8" s="689"/>
    </row>
    <row r="9" spans="1:129" ht="7.5" customHeight="1">
      <c r="A9" s="617"/>
      <c r="B9" s="488"/>
      <c r="C9" s="488"/>
      <c r="D9" s="488"/>
      <c r="E9" s="488"/>
      <c r="F9" s="488"/>
      <c r="G9" s="488"/>
      <c r="H9" s="488"/>
      <c r="I9" s="488"/>
      <c r="J9" s="488"/>
      <c r="K9" s="488"/>
      <c r="L9" s="488"/>
      <c r="AK9" s="319"/>
      <c r="AL9" s="319"/>
      <c r="AM9" s="319"/>
      <c r="AN9" s="319"/>
      <c r="AO9" s="331"/>
      <c r="AP9" s="331"/>
      <c r="AT9" s="15"/>
      <c r="AU9" s="341"/>
      <c r="AV9" s="341"/>
      <c r="AW9" s="341"/>
      <c r="AX9" s="17"/>
      <c r="AY9" s="784"/>
      <c r="AZ9" s="785"/>
      <c r="BA9" s="544"/>
      <c r="BB9" s="545"/>
      <c r="BC9" s="548"/>
      <c r="BD9" s="766"/>
      <c r="BE9" s="767"/>
      <c r="BF9" s="767"/>
      <c r="BG9" s="767"/>
      <c r="BH9" s="767"/>
      <c r="BI9" s="760"/>
      <c r="BJ9" s="761"/>
      <c r="BK9" s="770"/>
      <c r="BL9" s="587"/>
      <c r="BM9" s="788"/>
      <c r="BN9" s="789"/>
      <c r="BO9" s="789"/>
      <c r="BP9" s="789"/>
      <c r="BQ9" s="789"/>
      <c r="BR9" s="760"/>
      <c r="BS9" s="761"/>
      <c r="BT9" s="793"/>
      <c r="BU9" s="794"/>
      <c r="BV9" s="794"/>
      <c r="BW9" s="794"/>
      <c r="BX9" s="794"/>
      <c r="BY9" s="791"/>
      <c r="BZ9" s="792"/>
      <c r="CA9" s="19"/>
      <c r="CB9" s="308"/>
      <c r="CI9" s="689"/>
      <c r="CJ9" s="689"/>
      <c r="CK9" s="689"/>
      <c r="CL9" s="689"/>
      <c r="CM9" s="689"/>
      <c r="CN9" s="689"/>
      <c r="CO9" s="689"/>
      <c r="CP9" s="689"/>
      <c r="CQ9" s="689"/>
      <c r="CR9" s="689"/>
      <c r="CS9" s="689"/>
      <c r="CT9" s="689"/>
      <c r="CU9" s="689"/>
      <c r="CV9" s="689"/>
      <c r="CW9" s="689"/>
      <c r="CX9" s="689"/>
      <c r="CY9" s="689"/>
      <c r="CZ9" s="689"/>
      <c r="DA9" s="689"/>
      <c r="DB9" s="689"/>
      <c r="DC9" s="689"/>
      <c r="DD9" s="689"/>
      <c r="DE9" s="689"/>
      <c r="DF9" s="689"/>
      <c r="DG9" s="689"/>
      <c r="DH9" s="689"/>
      <c r="DI9" s="689"/>
      <c r="DJ9" s="689"/>
      <c r="DK9" s="689"/>
      <c r="DL9" s="689"/>
      <c r="DM9" s="689"/>
      <c r="DN9" s="689"/>
      <c r="DO9" s="689"/>
      <c r="DP9" s="689"/>
    </row>
    <row r="10" spans="1:129" ht="7.5" customHeight="1">
      <c r="A10" s="307"/>
      <c r="B10" s="20"/>
      <c r="C10" s="652" t="s">
        <v>9</v>
      </c>
      <c r="D10" s="652"/>
      <c r="E10" s="652"/>
      <c r="F10" s="652"/>
      <c r="G10" s="21"/>
      <c r="H10" s="21"/>
      <c r="I10" s="21"/>
      <c r="J10" s="21"/>
      <c r="K10" s="21"/>
      <c r="L10" s="21"/>
      <c r="M10" s="21"/>
      <c r="N10" s="21"/>
      <c r="O10" s="21"/>
      <c r="P10" s="21"/>
      <c r="Q10" s="21"/>
      <c r="R10" s="21"/>
      <c r="S10" s="22"/>
      <c r="T10" s="309"/>
      <c r="V10" s="307"/>
      <c r="W10" s="307"/>
      <c r="X10" s="307"/>
      <c r="Y10" s="113"/>
      <c r="Z10" s="114"/>
      <c r="AA10" s="114"/>
      <c r="AB10" s="114"/>
      <c r="AC10" s="114"/>
      <c r="AO10" s="331"/>
      <c r="AP10" s="331"/>
      <c r="AT10" s="15"/>
      <c r="AU10" s="341"/>
      <c r="AV10" s="341"/>
      <c r="AW10" s="341"/>
      <c r="AX10" s="17"/>
      <c r="AY10" s="784"/>
      <c r="AZ10" s="785"/>
      <c r="BA10" s="541" t="s">
        <v>10</v>
      </c>
      <c r="BB10" s="542"/>
      <c r="BC10" s="546"/>
      <c r="BD10" s="762" t="e">
        <f>VLOOKUP($Y$11,管理データ原紙!$B$6:$BA$65613,33,FALSE)</f>
        <v>#N/A</v>
      </c>
      <c r="BE10" s="763"/>
      <c r="BF10" s="763"/>
      <c r="BG10" s="763"/>
      <c r="BH10" s="763"/>
      <c r="BI10" s="757" t="s">
        <v>5</v>
      </c>
      <c r="BJ10" s="758"/>
      <c r="BK10" s="770"/>
      <c r="BL10" s="587"/>
      <c r="BM10" s="788" t="e">
        <f>VLOOKUP($Y$11,管理データ原紙!$B$6:$BA$65613,39,FALSE)</f>
        <v>#N/A</v>
      </c>
      <c r="BN10" s="789"/>
      <c r="BO10" s="789"/>
      <c r="BP10" s="789"/>
      <c r="BQ10" s="789"/>
      <c r="BR10" s="757" t="s">
        <v>7</v>
      </c>
      <c r="BS10" s="758"/>
      <c r="BT10" s="793" t="e">
        <f>VLOOKUP($Y$11,管理データ原紙!$B$6:$BA$65613,40,FALSE)</f>
        <v>#N/A</v>
      </c>
      <c r="BU10" s="794"/>
      <c r="BV10" s="794"/>
      <c r="BW10" s="794"/>
      <c r="BX10" s="794"/>
      <c r="BY10" s="791" t="s">
        <v>5</v>
      </c>
      <c r="BZ10" s="792"/>
      <c r="CA10" s="14"/>
      <c r="CB10" s="305"/>
      <c r="CI10" s="689" t="s">
        <v>425</v>
      </c>
      <c r="CJ10" s="689"/>
      <c r="CK10" s="689"/>
      <c r="CL10" s="689"/>
      <c r="CM10" s="689"/>
      <c r="CN10" s="689"/>
      <c r="CO10" s="689"/>
      <c r="CP10" s="689"/>
      <c r="CQ10" s="689"/>
      <c r="CR10" s="689"/>
      <c r="CS10" s="689"/>
      <c r="CT10" s="689"/>
      <c r="CU10" s="689"/>
      <c r="CV10" s="689"/>
      <c r="CW10" s="689"/>
      <c r="CX10" s="689"/>
      <c r="CY10" s="689"/>
      <c r="CZ10" s="689"/>
      <c r="DA10" s="689"/>
      <c r="DB10" s="689"/>
      <c r="DC10" s="689"/>
      <c r="DD10" s="689"/>
      <c r="DE10" s="689"/>
      <c r="DF10" s="689"/>
      <c r="DG10" s="689"/>
      <c r="DH10" s="689"/>
      <c r="DI10" s="689"/>
      <c r="DJ10" s="689"/>
      <c r="DK10" s="689"/>
      <c r="DL10" s="689"/>
      <c r="DM10" s="689"/>
      <c r="DN10" s="689"/>
      <c r="DO10" s="689"/>
      <c r="DP10" s="689"/>
    </row>
    <row r="11" spans="1:129" ht="7.5" customHeight="1">
      <c r="A11" s="20"/>
      <c r="B11" s="20"/>
      <c r="C11" s="652"/>
      <c r="D11" s="652"/>
      <c r="E11" s="652"/>
      <c r="F11" s="652"/>
      <c r="G11" s="768" t="e">
        <f>VLOOKUP($Y$11,管理データ原紙!$B$6:$AZ$65613,2,FALSE)</f>
        <v>#N/A</v>
      </c>
      <c r="H11" s="768"/>
      <c r="I11" s="768"/>
      <c r="J11" s="768"/>
      <c r="K11" s="768"/>
      <c r="L11" s="768"/>
      <c r="M11" s="768"/>
      <c r="N11" s="768"/>
      <c r="O11" s="768"/>
      <c r="P11" s="768"/>
      <c r="Q11" s="768"/>
      <c r="T11" s="309"/>
      <c r="U11" s="499" t="s">
        <v>11</v>
      </c>
      <c r="V11" s="487"/>
      <c r="W11" s="487"/>
      <c r="X11" s="487"/>
      <c r="Y11" s="780"/>
      <c r="Z11" s="780"/>
      <c r="AA11" s="780"/>
      <c r="AB11" s="780"/>
      <c r="AC11" s="780"/>
      <c r="AD11" s="780"/>
      <c r="AO11" s="331"/>
      <c r="AP11" s="331"/>
      <c r="AT11" s="15"/>
      <c r="AU11" s="341"/>
      <c r="AV11" s="341"/>
      <c r="AW11" s="341"/>
      <c r="AX11" s="17"/>
      <c r="AY11" s="784"/>
      <c r="AZ11" s="785"/>
      <c r="BA11" s="543"/>
      <c r="BB11" s="489"/>
      <c r="BC11" s="547"/>
      <c r="BD11" s="764"/>
      <c r="BE11" s="765"/>
      <c r="BF11" s="765"/>
      <c r="BG11" s="765"/>
      <c r="BH11" s="765"/>
      <c r="BI11" s="600"/>
      <c r="BJ11" s="759"/>
      <c r="BK11" s="770"/>
      <c r="BL11" s="587"/>
      <c r="BM11" s="788"/>
      <c r="BN11" s="789"/>
      <c r="BO11" s="789"/>
      <c r="BP11" s="789"/>
      <c r="BQ11" s="789"/>
      <c r="BR11" s="600"/>
      <c r="BS11" s="759"/>
      <c r="BT11" s="793"/>
      <c r="BU11" s="794"/>
      <c r="BV11" s="794"/>
      <c r="BW11" s="794"/>
      <c r="BX11" s="794"/>
      <c r="BY11" s="791"/>
      <c r="BZ11" s="792"/>
      <c r="CA11" s="529"/>
      <c r="CB11" s="326"/>
      <c r="CI11" s="689"/>
      <c r="CJ11" s="689"/>
      <c r="CK11" s="689"/>
      <c r="CL11" s="689"/>
      <c r="CM11" s="689"/>
      <c r="CN11" s="689"/>
      <c r="CO11" s="689"/>
      <c r="CP11" s="689"/>
      <c r="CQ11" s="689"/>
      <c r="CR11" s="689"/>
      <c r="CS11" s="689"/>
      <c r="CT11" s="689"/>
      <c r="CU11" s="689"/>
      <c r="CV11" s="689"/>
      <c r="CW11" s="689"/>
      <c r="CX11" s="689"/>
      <c r="CY11" s="689"/>
      <c r="CZ11" s="689"/>
      <c r="DA11" s="689"/>
      <c r="DB11" s="689"/>
      <c r="DC11" s="689"/>
      <c r="DD11" s="689"/>
      <c r="DE11" s="689"/>
      <c r="DF11" s="689"/>
      <c r="DG11" s="689"/>
      <c r="DH11" s="689"/>
      <c r="DI11" s="689"/>
      <c r="DJ11" s="689"/>
      <c r="DK11" s="689"/>
      <c r="DL11" s="689"/>
      <c r="DM11" s="689"/>
      <c r="DN11" s="689"/>
      <c r="DO11" s="689"/>
      <c r="DP11" s="689"/>
    </row>
    <row r="12" spans="1:129" ht="7.5" customHeight="1">
      <c r="A12" s="20"/>
      <c r="B12" s="20"/>
      <c r="C12" s="652"/>
      <c r="D12" s="652"/>
      <c r="E12" s="652"/>
      <c r="F12" s="652"/>
      <c r="G12" s="768"/>
      <c r="H12" s="768"/>
      <c r="I12" s="768"/>
      <c r="J12" s="768"/>
      <c r="K12" s="768"/>
      <c r="L12" s="768"/>
      <c r="M12" s="768"/>
      <c r="N12" s="768"/>
      <c r="O12" s="768"/>
      <c r="P12" s="768"/>
      <c r="Q12" s="768"/>
      <c r="T12" s="309"/>
      <c r="U12" s="487"/>
      <c r="V12" s="487"/>
      <c r="W12" s="487"/>
      <c r="X12" s="487"/>
      <c r="Y12" s="781"/>
      <c r="Z12" s="781"/>
      <c r="AA12" s="781"/>
      <c r="AB12" s="781"/>
      <c r="AC12" s="781"/>
      <c r="AD12" s="781"/>
      <c r="AO12" s="331"/>
      <c r="AP12" s="331"/>
      <c r="AQ12" s="18"/>
      <c r="AR12" s="18"/>
      <c r="AS12" s="18"/>
      <c r="AT12" s="15"/>
      <c r="AU12" s="341"/>
      <c r="AV12" s="341"/>
      <c r="AW12" s="341"/>
      <c r="AX12" s="17"/>
      <c r="AY12" s="786"/>
      <c r="AZ12" s="787"/>
      <c r="BA12" s="544"/>
      <c r="BB12" s="545"/>
      <c r="BC12" s="548"/>
      <c r="BD12" s="766"/>
      <c r="BE12" s="767"/>
      <c r="BF12" s="767"/>
      <c r="BG12" s="767"/>
      <c r="BH12" s="767"/>
      <c r="BI12" s="760"/>
      <c r="BJ12" s="761"/>
      <c r="BK12" s="770"/>
      <c r="BL12" s="587"/>
      <c r="BM12" s="788"/>
      <c r="BN12" s="789"/>
      <c r="BO12" s="789"/>
      <c r="BP12" s="789"/>
      <c r="BQ12" s="789"/>
      <c r="BR12" s="760"/>
      <c r="BS12" s="761"/>
      <c r="BT12" s="793"/>
      <c r="BU12" s="794"/>
      <c r="BV12" s="794"/>
      <c r="BW12" s="794"/>
      <c r="BX12" s="794"/>
      <c r="BY12" s="791"/>
      <c r="BZ12" s="792"/>
      <c r="CA12" s="529"/>
      <c r="CB12" s="326"/>
      <c r="CI12" s="689" t="s">
        <v>426</v>
      </c>
      <c r="CJ12" s="689"/>
      <c r="CK12" s="689"/>
      <c r="CL12" s="689"/>
      <c r="CM12" s="689"/>
      <c r="CN12" s="689"/>
      <c r="CO12" s="689"/>
      <c r="CP12" s="689"/>
      <c r="CQ12" s="689"/>
      <c r="CR12" s="689"/>
      <c r="CS12" s="689"/>
      <c r="CT12" s="689"/>
      <c r="CU12" s="689"/>
      <c r="CV12" s="689"/>
      <c r="CW12" s="689"/>
      <c r="CX12" s="689"/>
      <c r="CY12" s="689"/>
      <c r="CZ12" s="689"/>
      <c r="DA12" s="689"/>
      <c r="DB12" s="689"/>
      <c r="DC12" s="689"/>
      <c r="DD12" s="689"/>
      <c r="DE12" s="689"/>
      <c r="DF12" s="689"/>
      <c r="DG12" s="689"/>
      <c r="DH12" s="689"/>
      <c r="DI12" s="689"/>
      <c r="DJ12" s="689"/>
      <c r="DK12" s="689"/>
      <c r="DL12" s="689"/>
      <c r="DM12" s="689"/>
      <c r="DN12" s="689"/>
      <c r="DO12" s="689"/>
      <c r="DP12" s="689"/>
    </row>
    <row r="13" spans="1:129" ht="7.5" customHeight="1">
      <c r="A13" s="20"/>
      <c r="B13" s="20"/>
      <c r="C13" s="486" t="s">
        <v>12</v>
      </c>
      <c r="D13" s="502"/>
      <c r="E13" s="502"/>
      <c r="F13" s="502"/>
      <c r="G13" s="751" t="e">
        <f>VLOOKUP($Y$11,管理データ原紙!$B$6:$AZ$65613,3,FALSE)</f>
        <v>#N/A</v>
      </c>
      <c r="H13" s="752"/>
      <c r="I13" s="752"/>
      <c r="J13" s="752"/>
      <c r="K13" s="752"/>
      <c r="L13" s="752"/>
      <c r="M13" s="752"/>
      <c r="N13" s="752"/>
      <c r="O13" s="752"/>
      <c r="P13" s="317"/>
      <c r="Q13" s="23"/>
      <c r="R13" s="24"/>
      <c r="S13" s="24"/>
      <c r="T13" s="343"/>
      <c r="U13" s="335"/>
      <c r="V13" s="353"/>
      <c r="W13" s="18"/>
      <c r="X13" s="316"/>
      <c r="Y13" s="316"/>
      <c r="Z13" s="316"/>
      <c r="AA13" s="316"/>
      <c r="AO13" s="331"/>
      <c r="AP13" s="331"/>
      <c r="AQ13" s="331"/>
      <c r="AR13" s="331"/>
      <c r="AS13" s="331"/>
      <c r="AT13" s="15"/>
      <c r="AU13" s="341"/>
      <c r="AV13" s="341"/>
      <c r="AW13" s="341"/>
      <c r="AX13" s="17"/>
      <c r="AY13" s="531" t="s">
        <v>13</v>
      </c>
      <c r="AZ13" s="573"/>
      <c r="BA13" s="573"/>
      <c r="BB13" s="573"/>
      <c r="BC13" s="574"/>
      <c r="BD13" s="797" t="e">
        <f>VLOOKUP($Y$11,管理データ原紙!$B$6:$BA$65613,34,FALSE)</f>
        <v>#N/A</v>
      </c>
      <c r="BE13" s="798"/>
      <c r="BF13" s="798"/>
      <c r="BG13" s="798"/>
      <c r="BH13" s="798"/>
      <c r="BI13" s="757" t="s">
        <v>14</v>
      </c>
      <c r="BJ13" s="758"/>
      <c r="BK13" s="770"/>
      <c r="BL13" s="587"/>
      <c r="BM13" s="531" t="e">
        <f>VLOOKUP($Y$11,管理データ原紙!$B$6:$BA$65613,41,FALSE)</f>
        <v>#N/A</v>
      </c>
      <c r="BN13" s="573"/>
      <c r="BO13" s="573"/>
      <c r="BP13" s="573"/>
      <c r="BQ13" s="573"/>
      <c r="BR13" s="757"/>
      <c r="BS13" s="758"/>
      <c r="BT13" s="793" t="e">
        <f>VLOOKUP($Y$11,管理データ原紙!$B$6:$BA$65613,42,FALSE)</f>
        <v>#N/A</v>
      </c>
      <c r="BU13" s="794"/>
      <c r="BV13" s="794"/>
      <c r="BW13" s="794"/>
      <c r="BX13" s="794"/>
      <c r="BY13" s="791" t="s">
        <v>5</v>
      </c>
      <c r="BZ13" s="792"/>
      <c r="CA13" s="530"/>
      <c r="CB13" s="326"/>
      <c r="CI13" s="689"/>
      <c r="CJ13" s="689"/>
      <c r="CK13" s="689"/>
      <c r="CL13" s="689"/>
      <c r="CM13" s="689"/>
      <c r="CN13" s="689"/>
      <c r="CO13" s="689"/>
      <c r="CP13" s="689"/>
      <c r="CQ13" s="689"/>
      <c r="CR13" s="689"/>
      <c r="CS13" s="689"/>
      <c r="CT13" s="689"/>
      <c r="CU13" s="689"/>
      <c r="CV13" s="689"/>
      <c r="CW13" s="689"/>
      <c r="CX13" s="689"/>
      <c r="CY13" s="689"/>
      <c r="CZ13" s="689"/>
      <c r="DA13" s="689"/>
      <c r="DB13" s="689"/>
      <c r="DC13" s="689"/>
      <c r="DD13" s="689"/>
      <c r="DE13" s="689"/>
      <c r="DF13" s="689"/>
      <c r="DG13" s="689"/>
      <c r="DH13" s="689"/>
      <c r="DI13" s="689"/>
      <c r="DJ13" s="689"/>
      <c r="DK13" s="689"/>
      <c r="DL13" s="689"/>
      <c r="DM13" s="689"/>
      <c r="DN13" s="689"/>
      <c r="DO13" s="689"/>
      <c r="DP13" s="689"/>
    </row>
    <row r="14" spans="1:129" ht="7.5" customHeight="1">
      <c r="A14" s="20"/>
      <c r="B14" s="20"/>
      <c r="C14" s="502"/>
      <c r="D14" s="502"/>
      <c r="E14" s="502"/>
      <c r="F14" s="502"/>
      <c r="G14" s="752"/>
      <c r="H14" s="752"/>
      <c r="I14" s="752"/>
      <c r="J14" s="752"/>
      <c r="K14" s="752"/>
      <c r="L14" s="752"/>
      <c r="M14" s="752"/>
      <c r="N14" s="752"/>
      <c r="O14" s="752"/>
      <c r="P14" s="669" t="s">
        <v>256</v>
      </c>
      <c r="Q14" s="670"/>
      <c r="R14" s="24"/>
      <c r="S14" s="24"/>
      <c r="T14" s="343"/>
      <c r="U14" s="724" t="s">
        <v>19</v>
      </c>
      <c r="V14" s="776"/>
      <c r="W14" s="776"/>
      <c r="X14" s="776"/>
      <c r="AA14" s="316"/>
      <c r="AO14" s="331"/>
      <c r="AP14" s="331"/>
      <c r="AQ14" s="331"/>
      <c r="AR14" s="331"/>
      <c r="AS14" s="331"/>
      <c r="AT14" s="15"/>
      <c r="AU14" s="341"/>
      <c r="AV14" s="341"/>
      <c r="AW14" s="341"/>
      <c r="AX14" s="17"/>
      <c r="AY14" s="575"/>
      <c r="AZ14" s="486"/>
      <c r="BA14" s="486"/>
      <c r="BB14" s="486"/>
      <c r="BC14" s="576"/>
      <c r="BD14" s="799"/>
      <c r="BE14" s="800"/>
      <c r="BF14" s="800"/>
      <c r="BG14" s="800"/>
      <c r="BH14" s="800"/>
      <c r="BI14" s="600"/>
      <c r="BJ14" s="759"/>
      <c r="BK14" s="770"/>
      <c r="BL14" s="587"/>
      <c r="BM14" s="575"/>
      <c r="BN14" s="486"/>
      <c r="BO14" s="486"/>
      <c r="BP14" s="486"/>
      <c r="BQ14" s="486"/>
      <c r="BR14" s="600"/>
      <c r="BS14" s="759"/>
      <c r="BT14" s="793"/>
      <c r="BU14" s="794"/>
      <c r="BV14" s="794"/>
      <c r="BW14" s="794"/>
      <c r="BX14" s="794"/>
      <c r="BY14" s="791"/>
      <c r="BZ14" s="792"/>
      <c r="CA14" s="19"/>
      <c r="CB14" s="326"/>
      <c r="CI14" s="689" t="s">
        <v>441</v>
      </c>
      <c r="CJ14" s="689"/>
      <c r="CK14" s="689"/>
      <c r="CL14" s="689"/>
      <c r="CM14" s="689"/>
      <c r="CN14" s="689"/>
      <c r="CO14" s="689"/>
      <c r="CP14" s="689"/>
      <c r="CQ14" s="689"/>
      <c r="CR14" s="689"/>
      <c r="CS14" s="689"/>
      <c r="CT14" s="689"/>
      <c r="CU14" s="689"/>
      <c r="CV14" s="689"/>
      <c r="CW14" s="689"/>
      <c r="CX14" s="689"/>
      <c r="CY14" s="689"/>
      <c r="CZ14" s="689"/>
      <c r="DA14" s="689"/>
      <c r="DB14" s="689"/>
      <c r="DC14" s="689"/>
      <c r="DD14" s="689"/>
      <c r="DE14" s="689"/>
      <c r="DF14" s="689"/>
      <c r="DG14" s="689"/>
      <c r="DH14" s="689"/>
      <c r="DI14" s="689"/>
      <c r="DJ14" s="689"/>
      <c r="DK14" s="689"/>
      <c r="DL14" s="689"/>
      <c r="DM14" s="689"/>
      <c r="DN14" s="689"/>
      <c r="DO14" s="689"/>
      <c r="DP14" s="689"/>
    </row>
    <row r="15" spans="1:129" ht="7.5" customHeight="1">
      <c r="A15" s="20"/>
      <c r="B15" s="20"/>
      <c r="C15" s="502"/>
      <c r="D15" s="502"/>
      <c r="E15" s="502"/>
      <c r="F15" s="502"/>
      <c r="G15" s="752"/>
      <c r="H15" s="752"/>
      <c r="I15" s="752"/>
      <c r="J15" s="752"/>
      <c r="K15" s="752"/>
      <c r="L15" s="752"/>
      <c r="M15" s="752"/>
      <c r="N15" s="752"/>
      <c r="O15" s="752"/>
      <c r="P15" s="670"/>
      <c r="Q15" s="670"/>
      <c r="R15" s="24"/>
      <c r="S15" s="24"/>
      <c r="T15" s="343"/>
      <c r="U15" s="776"/>
      <c r="V15" s="776"/>
      <c r="W15" s="776"/>
      <c r="X15" s="776"/>
      <c r="AA15" s="316"/>
      <c r="AO15" s="331"/>
      <c r="AP15" s="331"/>
      <c r="AQ15" s="331"/>
      <c r="AR15" s="331"/>
      <c r="AS15" s="331"/>
      <c r="AT15" s="15"/>
      <c r="AU15" s="341"/>
      <c r="AV15" s="341"/>
      <c r="AW15" s="341"/>
      <c r="AX15" s="17"/>
      <c r="AY15" s="575"/>
      <c r="AZ15" s="486"/>
      <c r="BA15" s="486"/>
      <c r="BB15" s="486"/>
      <c r="BC15" s="576"/>
      <c r="BD15" s="801"/>
      <c r="BE15" s="802"/>
      <c r="BF15" s="802"/>
      <c r="BG15" s="802"/>
      <c r="BH15" s="802"/>
      <c r="BI15" s="760"/>
      <c r="BJ15" s="761"/>
      <c r="BK15" s="770"/>
      <c r="BL15" s="587"/>
      <c r="BM15" s="577"/>
      <c r="BN15" s="578"/>
      <c r="BO15" s="578"/>
      <c r="BP15" s="578"/>
      <c r="BQ15" s="578"/>
      <c r="BR15" s="760"/>
      <c r="BS15" s="761"/>
      <c r="BT15" s="793"/>
      <c r="BU15" s="794"/>
      <c r="BV15" s="794"/>
      <c r="BW15" s="794"/>
      <c r="BX15" s="794"/>
      <c r="BY15" s="791"/>
      <c r="BZ15" s="792"/>
      <c r="CA15" s="5"/>
      <c r="CB15" s="326"/>
      <c r="CI15" s="689"/>
      <c r="CJ15" s="689"/>
      <c r="CK15" s="689"/>
      <c r="CL15" s="689"/>
      <c r="CM15" s="689"/>
      <c r="CN15" s="689"/>
      <c r="CO15" s="689"/>
      <c r="CP15" s="689"/>
      <c r="CQ15" s="689"/>
      <c r="CR15" s="689"/>
      <c r="CS15" s="689"/>
      <c r="CT15" s="689"/>
      <c r="CU15" s="689"/>
      <c r="CV15" s="689"/>
      <c r="CW15" s="689"/>
      <c r="CX15" s="689"/>
      <c r="CY15" s="689"/>
      <c r="CZ15" s="689"/>
      <c r="DA15" s="689"/>
      <c r="DB15" s="689"/>
      <c r="DC15" s="689"/>
      <c r="DD15" s="689"/>
      <c r="DE15" s="689"/>
      <c r="DF15" s="689"/>
      <c r="DG15" s="689"/>
      <c r="DH15" s="689"/>
      <c r="DI15" s="689"/>
      <c r="DJ15" s="689"/>
      <c r="DK15" s="689"/>
      <c r="DL15" s="689"/>
      <c r="DM15" s="689"/>
      <c r="DN15" s="689"/>
      <c r="DO15" s="689"/>
      <c r="DP15" s="689"/>
    </row>
    <row r="16" spans="1:129" ht="7.5" customHeight="1">
      <c r="A16" s="20"/>
      <c r="B16" s="20"/>
      <c r="C16" s="307"/>
      <c r="D16" s="307"/>
      <c r="E16" s="307"/>
      <c r="F16" s="307"/>
      <c r="G16" s="752"/>
      <c r="H16" s="752"/>
      <c r="I16" s="752"/>
      <c r="J16" s="752"/>
      <c r="K16" s="752"/>
      <c r="L16" s="752"/>
      <c r="M16" s="752"/>
      <c r="N16" s="752"/>
      <c r="O16" s="752"/>
      <c r="P16" s="511" t="s">
        <v>15</v>
      </c>
      <c r="Q16" s="775" t="e">
        <f>VLOOKUP($Y$11,管理データ原紙!$B$6:$AZ$65613,4,FALSE)</f>
        <v>#N/A</v>
      </c>
      <c r="R16" s="775"/>
      <c r="S16" s="488" t="s">
        <v>18</v>
      </c>
      <c r="T16" s="343"/>
      <c r="Y16" s="777" t="e">
        <f>VLOOKUP($Y$11,管理データ原紙!$B$6:$AZ$65613,5,FALSE)</f>
        <v>#N/A</v>
      </c>
      <c r="Z16" s="777"/>
      <c r="AA16" s="643" t="s">
        <v>20</v>
      </c>
      <c r="AB16" s="736" t="e">
        <f>VLOOKUP($Y$11,管理データ原紙!$B$6:$AZ$65613,5,FALSE)</f>
        <v>#N/A</v>
      </c>
      <c r="AC16" s="736"/>
      <c r="AD16" s="643" t="s">
        <v>160</v>
      </c>
      <c r="AE16" s="773" t="e">
        <f>VLOOKUP($Y$11,管理データ原紙!$B$6:$AZ$65613,5,FALSE)</f>
        <v>#N/A</v>
      </c>
      <c r="AF16" s="773"/>
      <c r="AG16" s="643" t="s">
        <v>21</v>
      </c>
      <c r="AO16" s="331"/>
      <c r="AP16" s="7"/>
      <c r="AQ16" s="331"/>
      <c r="AR16" s="331"/>
      <c r="AS16" s="331"/>
      <c r="AT16" s="5"/>
      <c r="AU16" s="326"/>
      <c r="AV16" s="326"/>
      <c r="AW16" s="326"/>
      <c r="AX16" s="55"/>
      <c r="AY16" s="575"/>
      <c r="AZ16" s="486"/>
      <c r="BA16" s="486"/>
      <c r="BB16" s="486"/>
      <c r="BC16" s="576"/>
      <c r="BD16" s="854"/>
      <c r="BE16" s="524"/>
      <c r="BF16" s="524"/>
      <c r="BG16" s="524"/>
      <c r="BH16" s="524"/>
      <c r="BI16" s="524"/>
      <c r="BJ16" s="855"/>
      <c r="BK16" s="770"/>
      <c r="BL16" s="587"/>
      <c r="BM16" s="531" t="s">
        <v>235</v>
      </c>
      <c r="BN16" s="573"/>
      <c r="BO16" s="573"/>
      <c r="BP16" s="573"/>
      <c r="BQ16" s="573"/>
      <c r="BR16" s="757" t="s">
        <v>7</v>
      </c>
      <c r="BS16" s="758"/>
      <c r="BT16" s="793" t="e">
        <f>VLOOKUP($Y$11,管理データ原紙!$B$6:$BA$65613,43,FALSE)</f>
        <v>#N/A</v>
      </c>
      <c r="BU16" s="794"/>
      <c r="BV16" s="794"/>
      <c r="BW16" s="794"/>
      <c r="BX16" s="794"/>
      <c r="BY16" s="865" t="s">
        <v>221</v>
      </c>
      <c r="BZ16" s="866"/>
      <c r="CA16" s="312"/>
      <c r="CB16" s="312"/>
      <c r="CI16" s="689" t="s">
        <v>454</v>
      </c>
      <c r="CJ16" s="689"/>
      <c r="CK16" s="689"/>
      <c r="CL16" s="689"/>
      <c r="CM16" s="689"/>
      <c r="CN16" s="689"/>
      <c r="CO16" s="689"/>
      <c r="CP16" s="689"/>
      <c r="CQ16" s="689"/>
      <c r="CR16" s="689"/>
      <c r="CS16" s="689"/>
      <c r="CT16" s="689"/>
      <c r="CU16" s="689"/>
      <c r="CV16" s="689"/>
      <c r="CW16" s="689"/>
      <c r="CX16" s="689"/>
      <c r="CY16" s="689"/>
      <c r="CZ16" s="689"/>
      <c r="DA16" s="689"/>
      <c r="DB16" s="689"/>
      <c r="DC16" s="689"/>
      <c r="DD16" s="689"/>
      <c r="DE16" s="689"/>
      <c r="DF16" s="689"/>
      <c r="DG16" s="689"/>
      <c r="DH16" s="689"/>
      <c r="DI16" s="689"/>
      <c r="DJ16" s="689"/>
      <c r="DK16" s="689"/>
      <c r="DL16" s="689"/>
      <c r="DM16" s="689"/>
      <c r="DN16" s="689"/>
      <c r="DO16" s="689"/>
      <c r="DP16" s="689"/>
      <c r="DQ16" s="689"/>
      <c r="DR16" s="689"/>
      <c r="DS16" s="689"/>
      <c r="DT16" s="689"/>
      <c r="DU16" s="689"/>
      <c r="DV16" s="689"/>
      <c r="DW16" s="689"/>
      <c r="DX16" s="689"/>
      <c r="DY16" s="689"/>
    </row>
    <row r="17" spans="1:129" ht="7.5" customHeight="1">
      <c r="A17" s="20"/>
      <c r="B17" s="20"/>
      <c r="C17" s="307"/>
      <c r="D17" s="307"/>
      <c r="E17" s="307"/>
      <c r="F17" s="307"/>
      <c r="G17" s="753"/>
      <c r="H17" s="753"/>
      <c r="I17" s="753"/>
      <c r="J17" s="753"/>
      <c r="K17" s="753"/>
      <c r="L17" s="753"/>
      <c r="M17" s="753"/>
      <c r="N17" s="753"/>
      <c r="O17" s="753"/>
      <c r="P17" s="511"/>
      <c r="Q17" s="775"/>
      <c r="R17" s="775"/>
      <c r="S17" s="488"/>
      <c r="T17" s="343"/>
      <c r="U17" s="503" t="s">
        <v>15</v>
      </c>
      <c r="V17" s="779" t="e">
        <f>VLOOKUP($Y$11,管理データ原紙!$B$6:$AZ$65613,5,FALSE)</f>
        <v>#N/A</v>
      </c>
      <c r="W17" s="779"/>
      <c r="X17" s="503" t="s">
        <v>16</v>
      </c>
      <c r="Y17" s="777"/>
      <c r="Z17" s="777"/>
      <c r="AA17" s="643"/>
      <c r="AB17" s="736"/>
      <c r="AC17" s="736"/>
      <c r="AD17" s="643"/>
      <c r="AE17" s="773"/>
      <c r="AF17" s="773"/>
      <c r="AG17" s="643"/>
      <c r="AH17" s="18"/>
      <c r="AI17" s="18"/>
      <c r="AJ17" s="18"/>
      <c r="AK17" s="18"/>
      <c r="AL17" s="18"/>
      <c r="AM17" s="18"/>
      <c r="AN17" s="18"/>
      <c r="AO17" s="331"/>
      <c r="AP17" s="26"/>
      <c r="AQ17" s="331"/>
      <c r="AR17" s="331"/>
      <c r="AS17" s="312"/>
      <c r="AT17" s="5"/>
      <c r="AU17" s="326"/>
      <c r="AV17" s="326"/>
      <c r="AW17" s="326"/>
      <c r="AX17" s="55"/>
      <c r="AY17" s="575"/>
      <c r="AZ17" s="486"/>
      <c r="BA17" s="486"/>
      <c r="BB17" s="486"/>
      <c r="BC17" s="576"/>
      <c r="BD17" s="856"/>
      <c r="BE17" s="499"/>
      <c r="BF17" s="499"/>
      <c r="BG17" s="499"/>
      <c r="BH17" s="499"/>
      <c r="BI17" s="499"/>
      <c r="BJ17" s="857"/>
      <c r="BK17" s="770"/>
      <c r="BL17" s="587"/>
      <c r="BM17" s="575"/>
      <c r="BN17" s="486"/>
      <c r="BO17" s="486"/>
      <c r="BP17" s="486"/>
      <c r="BQ17" s="486"/>
      <c r="BR17" s="600"/>
      <c r="BS17" s="759"/>
      <c r="BT17" s="793"/>
      <c r="BU17" s="794"/>
      <c r="BV17" s="794"/>
      <c r="BW17" s="794"/>
      <c r="BX17" s="794"/>
      <c r="BY17" s="865"/>
      <c r="BZ17" s="866"/>
      <c r="CA17" s="312"/>
      <c r="CB17" s="312"/>
      <c r="CI17" s="689"/>
      <c r="CJ17" s="689"/>
      <c r="CK17" s="689"/>
      <c r="CL17" s="689"/>
      <c r="CM17" s="689"/>
      <c r="CN17" s="689"/>
      <c r="CO17" s="689"/>
      <c r="CP17" s="689"/>
      <c r="CQ17" s="689"/>
      <c r="CR17" s="689"/>
      <c r="CS17" s="689"/>
      <c r="CT17" s="689"/>
      <c r="CU17" s="689"/>
      <c r="CV17" s="689"/>
      <c r="CW17" s="689"/>
      <c r="CX17" s="689"/>
      <c r="CY17" s="689"/>
      <c r="CZ17" s="689"/>
      <c r="DA17" s="689"/>
      <c r="DB17" s="689"/>
      <c r="DC17" s="689"/>
      <c r="DD17" s="689"/>
      <c r="DE17" s="689"/>
      <c r="DF17" s="689"/>
      <c r="DG17" s="689"/>
      <c r="DH17" s="689"/>
      <c r="DI17" s="689"/>
      <c r="DJ17" s="689"/>
      <c r="DK17" s="689"/>
      <c r="DL17" s="689"/>
      <c r="DM17" s="689"/>
      <c r="DN17" s="689"/>
      <c r="DO17" s="689"/>
      <c r="DP17" s="689"/>
      <c r="DQ17" s="689"/>
      <c r="DR17" s="689"/>
      <c r="DS17" s="689"/>
      <c r="DT17" s="689"/>
      <c r="DU17" s="689"/>
      <c r="DV17" s="689"/>
      <c r="DW17" s="689"/>
      <c r="DX17" s="689"/>
      <c r="DY17" s="689"/>
    </row>
    <row r="18" spans="1:129" ht="7.5" customHeight="1">
      <c r="A18" s="20"/>
      <c r="B18" s="20"/>
      <c r="C18" s="328"/>
      <c r="D18" s="334"/>
      <c r="E18" s="334"/>
      <c r="F18" s="334"/>
      <c r="G18" s="331"/>
      <c r="H18" s="27"/>
      <c r="I18" s="27"/>
      <c r="J18" s="27"/>
      <c r="K18" s="27"/>
      <c r="L18" s="27"/>
      <c r="M18" s="27"/>
      <c r="N18" s="27"/>
      <c r="O18" s="27"/>
      <c r="P18" s="331"/>
      <c r="Q18" s="316"/>
      <c r="R18" s="316"/>
      <c r="S18" s="316"/>
      <c r="T18" s="328"/>
      <c r="U18" s="503"/>
      <c r="V18" s="779"/>
      <c r="W18" s="779"/>
      <c r="X18" s="503"/>
      <c r="Y18" s="778"/>
      <c r="Z18" s="778"/>
      <c r="AA18" s="644"/>
      <c r="AB18" s="737"/>
      <c r="AC18" s="737"/>
      <c r="AD18" s="644"/>
      <c r="AE18" s="774"/>
      <c r="AF18" s="774"/>
      <c r="AG18" s="644"/>
      <c r="AH18" s="331"/>
      <c r="AI18" s="331"/>
      <c r="AJ18" s="331"/>
      <c r="AK18" s="331"/>
      <c r="AL18" s="331"/>
      <c r="AM18" s="331"/>
      <c r="AN18" s="331"/>
      <c r="AO18" s="331"/>
      <c r="AP18" s="26"/>
      <c r="AQ18" s="331"/>
      <c r="AR18" s="331"/>
      <c r="AS18" s="312"/>
      <c r="AT18" s="350"/>
      <c r="AU18" s="351"/>
      <c r="AV18" s="351"/>
      <c r="AW18" s="351"/>
      <c r="AX18" s="56"/>
      <c r="AY18" s="577"/>
      <c r="AZ18" s="578"/>
      <c r="BA18" s="578"/>
      <c r="BB18" s="578"/>
      <c r="BC18" s="579"/>
      <c r="BD18" s="858"/>
      <c r="BE18" s="859"/>
      <c r="BF18" s="859"/>
      <c r="BG18" s="859"/>
      <c r="BH18" s="859"/>
      <c r="BI18" s="859"/>
      <c r="BJ18" s="860"/>
      <c r="BK18" s="771"/>
      <c r="BL18" s="772"/>
      <c r="BM18" s="577"/>
      <c r="BN18" s="578"/>
      <c r="BO18" s="578"/>
      <c r="BP18" s="578"/>
      <c r="BQ18" s="578"/>
      <c r="BR18" s="760"/>
      <c r="BS18" s="761"/>
      <c r="BT18" s="793"/>
      <c r="BU18" s="794"/>
      <c r="BV18" s="794"/>
      <c r="BW18" s="794"/>
      <c r="BX18" s="794"/>
      <c r="BY18" s="865"/>
      <c r="BZ18" s="866"/>
      <c r="CA18" s="312"/>
      <c r="CB18" s="312"/>
    </row>
    <row r="19" spans="1:129" ht="7.5" customHeight="1">
      <c r="A19" s="20"/>
      <c r="B19" s="20"/>
      <c r="C19" s="484" t="s">
        <v>26</v>
      </c>
      <c r="D19" s="488"/>
      <c r="E19" s="488"/>
      <c r="F19" s="489" t="s">
        <v>27</v>
      </c>
      <c r="G19" s="867" t="e">
        <f>VLOOKUP($Y$11,管理データ原紙!$B$6:$AZ$65613,6,FALSE)</f>
        <v>#N/A</v>
      </c>
      <c r="H19" s="867"/>
      <c r="I19" s="867"/>
      <c r="J19" s="867"/>
      <c r="K19" s="867"/>
      <c r="L19" s="867"/>
      <c r="M19" s="867"/>
      <c r="N19" s="27"/>
      <c r="O19" s="27"/>
      <c r="P19" s="331"/>
      <c r="Q19" s="331"/>
      <c r="R19" s="331"/>
      <c r="S19" s="331"/>
      <c r="T19" s="328"/>
      <c r="U19" s="328"/>
      <c r="V19" s="328"/>
      <c r="W19" s="331"/>
      <c r="X19" s="316"/>
      <c r="Y19" s="321"/>
      <c r="Z19" s="321"/>
      <c r="AA19" s="28"/>
      <c r="AB19" s="321"/>
      <c r="AC19" s="321"/>
      <c r="AD19" s="28"/>
      <c r="AE19" s="321"/>
      <c r="AF19" s="321"/>
      <c r="AG19" s="28"/>
      <c r="AH19" s="331"/>
      <c r="AI19" s="331"/>
      <c r="AJ19" s="331"/>
      <c r="AK19" s="331"/>
      <c r="AL19" s="331"/>
      <c r="AM19" s="331"/>
      <c r="AN19" s="331"/>
      <c r="AP19" s="26"/>
      <c r="AQ19" s="331"/>
      <c r="AR19" s="331"/>
      <c r="AS19" s="331"/>
      <c r="AT19" s="289"/>
      <c r="AU19" s="484" t="s">
        <v>22</v>
      </c>
      <c r="AV19" s="690"/>
      <c r="AW19" s="690"/>
      <c r="AX19" s="690"/>
      <c r="AY19" s="796"/>
      <c r="AZ19" s="796"/>
      <c r="BA19" s="795" t="s">
        <v>23</v>
      </c>
      <c r="BB19" s="796"/>
      <c r="BC19" s="796"/>
      <c r="BD19" s="690"/>
      <c r="BE19" s="690"/>
      <c r="BF19" s="690"/>
      <c r="BG19" s="289"/>
      <c r="BH19" s="486" t="s">
        <v>24</v>
      </c>
      <c r="BI19" s="484" t="s">
        <v>25</v>
      </c>
      <c r="BJ19" s="692"/>
      <c r="BK19" s="692"/>
      <c r="BL19" s="692"/>
      <c r="BM19" s="692"/>
      <c r="BN19" s="692"/>
      <c r="BO19" s="692"/>
      <c r="BP19" s="692"/>
      <c r="BQ19" s="692"/>
      <c r="BR19" s="692"/>
      <c r="BS19" s="692"/>
      <c r="BT19" s="692"/>
      <c r="BU19" s="692"/>
      <c r="BV19" s="692"/>
      <c r="BW19" s="692"/>
      <c r="BX19" s="692"/>
      <c r="BY19" s="692"/>
      <c r="BZ19" s="692"/>
      <c r="CA19" s="692"/>
      <c r="CB19" s="692"/>
    </row>
    <row r="20" spans="1:129" ht="7.5" customHeight="1">
      <c r="A20" s="20"/>
      <c r="B20" s="20"/>
      <c r="C20" s="488"/>
      <c r="D20" s="488"/>
      <c r="E20" s="488"/>
      <c r="F20" s="488"/>
      <c r="G20" s="867"/>
      <c r="H20" s="867"/>
      <c r="I20" s="867"/>
      <c r="J20" s="867"/>
      <c r="K20" s="867"/>
      <c r="L20" s="867"/>
      <c r="M20" s="867"/>
      <c r="N20" s="27"/>
      <c r="O20" s="27"/>
      <c r="P20" s="331"/>
      <c r="Q20" s="331"/>
      <c r="R20" s="331"/>
      <c r="S20" s="331"/>
      <c r="T20" s="328"/>
      <c r="U20" s="328"/>
      <c r="V20" s="328"/>
      <c r="W20" s="331"/>
      <c r="X20" s="316"/>
      <c r="Y20" s="308"/>
      <c r="Z20" s="308"/>
      <c r="AA20" s="332"/>
      <c r="AB20" s="308"/>
      <c r="AC20" s="308"/>
      <c r="AD20" s="332"/>
      <c r="AE20" s="308"/>
      <c r="AF20" s="308"/>
      <c r="AG20" s="332"/>
      <c r="AH20" s="331"/>
      <c r="AI20" s="331"/>
      <c r="AJ20" s="331"/>
      <c r="AK20" s="331"/>
      <c r="AL20" s="331"/>
      <c r="AM20" s="331"/>
      <c r="AN20" s="331"/>
      <c r="AO20" s="331"/>
      <c r="AP20" s="29"/>
      <c r="AQ20" s="331"/>
      <c r="AR20" s="331"/>
      <c r="AS20" s="331"/>
      <c r="AT20" s="336"/>
      <c r="AU20" s="692"/>
      <c r="AV20" s="692"/>
      <c r="AW20" s="692"/>
      <c r="AX20" s="692"/>
      <c r="AY20" s="692"/>
      <c r="AZ20" s="692"/>
      <c r="BA20" s="690"/>
      <c r="BB20" s="690"/>
      <c r="BC20" s="690"/>
      <c r="BD20" s="690"/>
      <c r="BE20" s="690"/>
      <c r="BF20" s="690"/>
      <c r="BG20" s="289"/>
      <c r="BH20" s="486"/>
      <c r="BI20" s="692"/>
      <c r="BJ20" s="692"/>
      <c r="BK20" s="692"/>
      <c r="BL20" s="692"/>
      <c r="BM20" s="692"/>
      <c r="BN20" s="692"/>
      <c r="BO20" s="692"/>
      <c r="BP20" s="692"/>
      <c r="BQ20" s="692"/>
      <c r="BR20" s="692"/>
      <c r="BS20" s="692"/>
      <c r="BT20" s="692"/>
      <c r="BU20" s="692"/>
      <c r="BV20" s="692"/>
      <c r="BW20" s="692"/>
      <c r="BX20" s="692"/>
      <c r="BY20" s="692"/>
      <c r="BZ20" s="692"/>
      <c r="CA20" s="692"/>
      <c r="CB20" s="692"/>
    </row>
    <row r="21" spans="1:129" ht="7.5" customHeight="1">
      <c r="A21" s="20"/>
      <c r="B21" s="20"/>
      <c r="C21" s="744" t="e">
        <f>VLOOKUP($Y$11,管理データ原紙!$B$6:$AZ$65613,7,FALSE)</f>
        <v>#N/A</v>
      </c>
      <c r="D21" s="744"/>
      <c r="E21" s="744"/>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4"/>
      <c r="AD21" s="744"/>
      <c r="AE21" s="744"/>
      <c r="AF21" s="744"/>
      <c r="AG21" s="744"/>
      <c r="AH21" s="331"/>
      <c r="AI21" s="331"/>
      <c r="AJ21" s="331"/>
      <c r="AK21" s="331"/>
      <c r="AL21" s="331"/>
      <c r="AM21" s="331"/>
      <c r="AN21" s="331"/>
      <c r="AO21" s="331"/>
      <c r="AP21" s="47"/>
      <c r="AQ21" s="7"/>
      <c r="AR21" s="7"/>
      <c r="AS21" s="331"/>
      <c r="AT21" s="336"/>
      <c r="AU21" s="692"/>
      <c r="AV21" s="692"/>
      <c r="AW21" s="692"/>
      <c r="AX21" s="692"/>
      <c r="AY21" s="692"/>
      <c r="AZ21" s="692"/>
      <c r="BA21" s="690"/>
      <c r="BB21" s="690"/>
      <c r="BC21" s="690"/>
      <c r="BD21" s="690"/>
      <c r="BE21" s="690"/>
      <c r="BF21" s="690"/>
      <c r="BG21" s="289"/>
      <c r="BH21" s="486"/>
      <c r="BI21" s="692"/>
      <c r="BJ21" s="692"/>
      <c r="BK21" s="692"/>
      <c r="BL21" s="692"/>
      <c r="BM21" s="692"/>
      <c r="BN21" s="692"/>
      <c r="BO21" s="692"/>
      <c r="BP21" s="692"/>
      <c r="BQ21" s="692"/>
      <c r="BR21" s="692"/>
      <c r="BS21" s="692"/>
      <c r="BT21" s="692"/>
      <c r="BU21" s="692"/>
      <c r="BV21" s="692"/>
      <c r="BW21" s="692"/>
      <c r="BX21" s="692"/>
      <c r="BY21" s="692"/>
      <c r="BZ21" s="692"/>
      <c r="CA21" s="692"/>
      <c r="CB21" s="692"/>
    </row>
    <row r="22" spans="1:129" ht="7.5" customHeight="1">
      <c r="A22" s="20"/>
      <c r="B22" s="20"/>
      <c r="C22" s="744"/>
      <c r="D22" s="744"/>
      <c r="E22" s="744"/>
      <c r="F22" s="744"/>
      <c r="G22" s="744"/>
      <c r="H22" s="744"/>
      <c r="I22" s="744"/>
      <c r="J22" s="744"/>
      <c r="K22" s="744"/>
      <c r="L22" s="744"/>
      <c r="M22" s="744"/>
      <c r="N22" s="744"/>
      <c r="O22" s="744"/>
      <c r="P22" s="744"/>
      <c r="Q22" s="744"/>
      <c r="R22" s="744"/>
      <c r="S22" s="744"/>
      <c r="T22" s="744"/>
      <c r="U22" s="744"/>
      <c r="V22" s="744"/>
      <c r="W22" s="744"/>
      <c r="X22" s="744"/>
      <c r="Y22" s="744"/>
      <c r="Z22" s="744"/>
      <c r="AA22" s="744"/>
      <c r="AB22" s="744"/>
      <c r="AC22" s="744"/>
      <c r="AD22" s="744"/>
      <c r="AE22" s="744"/>
      <c r="AF22" s="744"/>
      <c r="AG22" s="744"/>
      <c r="AH22" s="331"/>
      <c r="AI22" s="331"/>
      <c r="AJ22" s="331"/>
      <c r="AK22" s="331"/>
      <c r="AO22" s="331"/>
      <c r="AP22" s="47"/>
      <c r="AQ22" s="26"/>
      <c r="AR22" s="26"/>
      <c r="AS22" s="331"/>
      <c r="AT22" s="341"/>
      <c r="AU22" s="341"/>
      <c r="AV22" s="341"/>
      <c r="AW22" s="341"/>
      <c r="AX22" s="341"/>
      <c r="AY22" s="305"/>
      <c r="AZ22" s="289"/>
      <c r="BA22" s="289"/>
      <c r="BB22" s="289"/>
      <c r="BC22" s="289"/>
      <c r="BD22" s="289"/>
      <c r="BE22" s="289"/>
      <c r="BF22" s="289"/>
      <c r="BG22" s="305"/>
      <c r="BH22" s="289"/>
      <c r="BI22" s="512" t="s">
        <v>254</v>
      </c>
      <c r="BJ22" s="790"/>
      <c r="BK22" s="790"/>
      <c r="BL22" s="790"/>
      <c r="BM22" s="790"/>
      <c r="BN22" s="790"/>
      <c r="BO22" s="790"/>
      <c r="BP22" s="790"/>
      <c r="BQ22" s="790"/>
      <c r="BR22" s="790"/>
      <c r="BS22" s="790"/>
      <c r="BT22" s="790"/>
      <c r="BU22" s="790"/>
      <c r="BV22" s="790"/>
      <c r="BW22" s="790"/>
      <c r="BX22" s="790"/>
      <c r="BY22" s="790"/>
      <c r="BZ22" s="790"/>
      <c r="CA22" s="337"/>
      <c r="CB22" s="337"/>
    </row>
    <row r="23" spans="1:129" ht="7.5" customHeight="1">
      <c r="A23" s="20"/>
      <c r="B23" s="20"/>
      <c r="C23" s="745"/>
      <c r="D23" s="745"/>
      <c r="E23" s="745"/>
      <c r="F23" s="745"/>
      <c r="G23" s="745"/>
      <c r="H23" s="745"/>
      <c r="I23" s="745"/>
      <c r="J23" s="745"/>
      <c r="K23" s="745"/>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331"/>
      <c r="AI23" s="331"/>
      <c r="AJ23" s="331"/>
      <c r="AK23" s="331"/>
      <c r="AO23" s="7"/>
      <c r="AP23" s="47"/>
      <c r="AQ23" s="26"/>
      <c r="AR23" s="26"/>
      <c r="AS23" s="331"/>
      <c r="AT23" s="341"/>
      <c r="AU23" s="341"/>
      <c r="AV23" s="341"/>
      <c r="AW23" s="341"/>
      <c r="AX23" s="341"/>
      <c r="AY23" s="305"/>
      <c r="AZ23" s="289"/>
      <c r="BA23" s="289"/>
      <c r="BB23" s="289"/>
      <c r="BC23" s="289"/>
      <c r="BD23" s="289"/>
      <c r="BE23" s="289"/>
      <c r="BF23" s="289"/>
      <c r="BG23" s="305"/>
      <c r="BH23" s="289"/>
      <c r="BI23" s="790"/>
      <c r="BJ23" s="790"/>
      <c r="BK23" s="790"/>
      <c r="BL23" s="790"/>
      <c r="BM23" s="790"/>
      <c r="BN23" s="790"/>
      <c r="BO23" s="790"/>
      <c r="BP23" s="790"/>
      <c r="BQ23" s="790"/>
      <c r="BR23" s="790"/>
      <c r="BS23" s="790"/>
      <c r="BT23" s="790"/>
      <c r="BU23" s="790"/>
      <c r="BV23" s="790"/>
      <c r="BW23" s="790"/>
      <c r="BX23" s="790"/>
      <c r="BY23" s="790"/>
      <c r="BZ23" s="790"/>
      <c r="CA23" s="337"/>
      <c r="CB23" s="337"/>
    </row>
    <row r="24" spans="1:129" ht="7.5" customHeight="1">
      <c r="A24" s="20"/>
      <c r="B24" s="20"/>
      <c r="C24" s="334"/>
      <c r="D24" s="334"/>
      <c r="E24" s="334"/>
      <c r="F24" s="334"/>
      <c r="G24" s="21"/>
      <c r="H24" s="21"/>
      <c r="I24" s="21"/>
      <c r="J24" s="21"/>
      <c r="K24" s="21"/>
      <c r="X24" s="21"/>
      <c r="Y24" s="21"/>
      <c r="Z24" s="312"/>
      <c r="AA24" s="312"/>
      <c r="AB24" s="308"/>
      <c r="AC24" s="308"/>
      <c r="AD24" s="308"/>
      <c r="AE24" s="308"/>
      <c r="AF24" s="332"/>
      <c r="AG24" s="331"/>
      <c r="AH24" s="331"/>
      <c r="AI24" s="331"/>
      <c r="AJ24" s="331"/>
      <c r="AK24" s="331"/>
      <c r="AL24" s="331"/>
      <c r="AM24" s="331"/>
      <c r="AN24" s="331"/>
      <c r="AO24" s="26"/>
      <c r="AP24" s="315"/>
      <c r="AQ24" s="26"/>
      <c r="AR24" s="26"/>
      <c r="AS24" s="7"/>
      <c r="AT24" s="341"/>
      <c r="AU24" s="341"/>
      <c r="AV24" s="341"/>
      <c r="AW24" s="341"/>
      <c r="AX24" s="341"/>
      <c r="AY24" s="305"/>
      <c r="AZ24" s="289"/>
      <c r="BA24" s="289"/>
      <c r="BB24" s="289"/>
      <c r="BC24" s="289"/>
      <c r="BD24" s="289"/>
      <c r="BE24" s="289"/>
      <c r="BF24" s="289"/>
      <c r="BG24" s="305"/>
      <c r="BH24" s="289"/>
      <c r="BI24" s="790"/>
      <c r="BJ24" s="790"/>
      <c r="BK24" s="790"/>
      <c r="BL24" s="790"/>
      <c r="BM24" s="790"/>
      <c r="BN24" s="790"/>
      <c r="BO24" s="790"/>
      <c r="BP24" s="790"/>
      <c r="BQ24" s="790"/>
      <c r="BR24" s="790"/>
      <c r="BS24" s="790"/>
      <c r="BT24" s="790"/>
      <c r="BU24" s="790"/>
      <c r="BV24" s="790"/>
      <c r="BW24" s="790"/>
      <c r="BX24" s="790"/>
      <c r="BY24" s="790"/>
      <c r="BZ24" s="790"/>
      <c r="CA24" s="337"/>
      <c r="CB24" s="337"/>
    </row>
    <row r="25" spans="1:129" ht="7.5" customHeight="1">
      <c r="A25" s="20"/>
      <c r="B25" s="20"/>
      <c r="C25" s="334"/>
      <c r="D25" s="334"/>
      <c r="E25" s="334"/>
      <c r="F25" s="334"/>
      <c r="G25" s="21"/>
      <c r="H25" s="21"/>
      <c r="I25" s="21"/>
      <c r="J25" s="21"/>
      <c r="K25" s="21"/>
      <c r="W25" s="746" t="e">
        <f>VLOOKUP($Y$11,管理データ原紙!$B$6:$AZ$65613,8,FALSE)</f>
        <v>#N/A</v>
      </c>
      <c r="X25" s="746"/>
      <c r="Y25" s="746"/>
      <c r="Z25" s="746"/>
      <c r="AA25" s="746"/>
      <c r="AB25" s="746"/>
      <c r="AC25" s="746"/>
      <c r="AD25" s="746"/>
      <c r="AE25" s="746"/>
      <c r="AF25" s="746"/>
      <c r="AG25" s="746"/>
      <c r="AH25" s="331"/>
      <c r="AI25" s="331"/>
      <c r="AM25" s="331"/>
      <c r="AT25" s="341"/>
      <c r="AU25" s="341"/>
      <c r="AV25" s="341"/>
      <c r="AW25" s="341"/>
      <c r="AX25" s="341"/>
      <c r="AY25" s="305"/>
      <c r="AZ25" s="289"/>
      <c r="BA25" s="484" t="s">
        <v>29</v>
      </c>
      <c r="BB25" s="690"/>
      <c r="BC25" s="690"/>
      <c r="BD25" s="690"/>
      <c r="BE25" s="690"/>
      <c r="BF25" s="690"/>
      <c r="BG25" s="690"/>
      <c r="BH25" s="486" t="s">
        <v>24</v>
      </c>
      <c r="BI25" s="513" t="s">
        <v>30</v>
      </c>
      <c r="BJ25" s="692"/>
      <c r="BK25" s="692"/>
      <c r="BL25" s="484" t="s">
        <v>31</v>
      </c>
      <c r="BM25" s="289"/>
      <c r="BN25" s="289"/>
      <c r="BO25" s="289"/>
      <c r="BP25" s="289"/>
      <c r="BQ25" s="289"/>
      <c r="BR25" s="289"/>
      <c r="BS25" s="305"/>
      <c r="BT25" s="305"/>
      <c r="BU25" s="305"/>
      <c r="BV25" s="305"/>
      <c r="BW25" s="305"/>
      <c r="BX25" s="305"/>
      <c r="BY25" s="305"/>
      <c r="BZ25" s="305"/>
      <c r="CA25" s="305"/>
      <c r="CB25" s="305"/>
    </row>
    <row r="26" spans="1:129" ht="7.5" customHeight="1">
      <c r="A26" s="20"/>
      <c r="B26" s="20"/>
      <c r="C26" s="334"/>
      <c r="D26" s="334"/>
      <c r="E26" s="334"/>
      <c r="F26" s="334"/>
      <c r="G26" s="331"/>
      <c r="H26" s="27"/>
      <c r="I26" s="27"/>
      <c r="J26" s="27"/>
      <c r="K26" s="27"/>
      <c r="L26" s="27"/>
      <c r="M26" s="27"/>
      <c r="N26" s="27"/>
      <c r="O26" s="27"/>
      <c r="P26" s="331"/>
      <c r="Q26" s="331"/>
      <c r="R26" s="331"/>
      <c r="S26" s="331"/>
      <c r="T26" s="328"/>
      <c r="U26" s="328"/>
      <c r="V26" s="636" t="s">
        <v>34</v>
      </c>
      <c r="W26" s="746"/>
      <c r="X26" s="746"/>
      <c r="Y26" s="746"/>
      <c r="Z26" s="746"/>
      <c r="AA26" s="746"/>
      <c r="AB26" s="746"/>
      <c r="AC26" s="746"/>
      <c r="AD26" s="746"/>
      <c r="AE26" s="746"/>
      <c r="AF26" s="746"/>
      <c r="AG26" s="746"/>
      <c r="AI26" s="331"/>
      <c r="AM26" s="331"/>
      <c r="AT26" s="341"/>
      <c r="AU26" s="341"/>
      <c r="AV26" s="341"/>
      <c r="AW26" s="341"/>
      <c r="AX26" s="341"/>
      <c r="AY26" s="305"/>
      <c r="AZ26" s="289"/>
      <c r="BA26" s="690"/>
      <c r="BB26" s="690"/>
      <c r="BC26" s="690"/>
      <c r="BD26" s="690"/>
      <c r="BE26" s="690"/>
      <c r="BF26" s="690"/>
      <c r="BG26" s="690"/>
      <c r="BH26" s="486"/>
      <c r="BI26" s="692"/>
      <c r="BJ26" s="692"/>
      <c r="BK26" s="692"/>
      <c r="BL26" s="692"/>
      <c r="BM26" s="289"/>
      <c r="BN26" s="289"/>
      <c r="BO26" s="289"/>
      <c r="BP26" s="289"/>
      <c r="BQ26" s="289"/>
      <c r="BR26" s="289"/>
      <c r="BS26" s="305"/>
      <c r="BT26" s="305"/>
      <c r="BU26" s="305"/>
      <c r="BV26" s="305"/>
      <c r="BW26" s="305"/>
      <c r="BX26" s="305"/>
      <c r="BY26" s="305"/>
      <c r="BZ26" s="305"/>
      <c r="CA26" s="305"/>
      <c r="CB26" s="305"/>
    </row>
    <row r="27" spans="1:129" ht="7.5" customHeight="1">
      <c r="A27" s="20"/>
      <c r="B27" s="20"/>
      <c r="C27" s="334"/>
      <c r="D27" s="334"/>
      <c r="E27" s="334"/>
      <c r="F27" s="334"/>
      <c r="G27" s="331"/>
      <c r="H27" s="27"/>
      <c r="I27" s="27"/>
      <c r="J27" s="27"/>
      <c r="K27" s="27"/>
      <c r="L27" s="27"/>
      <c r="M27" s="27"/>
      <c r="N27" s="27"/>
      <c r="O27" s="27"/>
      <c r="P27" s="331"/>
      <c r="Q27" s="331"/>
      <c r="R27" s="331"/>
      <c r="S27" s="331"/>
      <c r="T27" s="328"/>
      <c r="U27" s="328"/>
      <c r="V27" s="637"/>
      <c r="W27" s="747"/>
      <c r="X27" s="747"/>
      <c r="Y27" s="747"/>
      <c r="Z27" s="747"/>
      <c r="AA27" s="747"/>
      <c r="AB27" s="747"/>
      <c r="AC27" s="747"/>
      <c r="AD27" s="747"/>
      <c r="AE27" s="747"/>
      <c r="AF27" s="747"/>
      <c r="AG27" s="747"/>
      <c r="AI27" s="331"/>
      <c r="AJ27" s="331"/>
      <c r="AK27" s="331"/>
      <c r="AL27" s="331"/>
      <c r="AM27" s="331"/>
      <c r="AT27" s="341"/>
      <c r="AU27" s="341"/>
      <c r="AV27" s="341"/>
      <c r="AW27" s="341"/>
      <c r="AX27" s="341"/>
      <c r="AY27" s="305"/>
      <c r="AZ27" s="289"/>
      <c r="BA27" s="690"/>
      <c r="BB27" s="690"/>
      <c r="BC27" s="690"/>
      <c r="BD27" s="690"/>
      <c r="BE27" s="690"/>
      <c r="BF27" s="690"/>
      <c r="BG27" s="690"/>
      <c r="BH27" s="486"/>
      <c r="BI27" s="692"/>
      <c r="BJ27" s="692"/>
      <c r="BK27" s="692"/>
      <c r="BL27" s="692"/>
      <c r="BM27" s="289"/>
      <c r="BN27" s="289"/>
      <c r="BO27" s="289"/>
      <c r="BP27" s="289"/>
      <c r="BQ27" s="289"/>
      <c r="BR27" s="289"/>
      <c r="BS27" s="337"/>
      <c r="BT27" s="337"/>
      <c r="BU27" s="305"/>
      <c r="BV27" s="305"/>
      <c r="BW27" s="305"/>
      <c r="BX27" s="305"/>
      <c r="BY27" s="305"/>
      <c r="BZ27" s="305"/>
      <c r="CA27" s="305"/>
      <c r="CB27" s="305"/>
    </row>
    <row r="28" spans="1:129" ht="7.5" customHeight="1">
      <c r="A28" s="20"/>
      <c r="B28" s="20"/>
      <c r="C28" s="334"/>
      <c r="D28" s="334"/>
      <c r="E28" s="334"/>
      <c r="F28" s="334"/>
      <c r="G28" s="331"/>
      <c r="H28" s="27"/>
      <c r="I28" s="27"/>
      <c r="J28" s="27"/>
      <c r="K28" s="27"/>
      <c r="L28" s="27"/>
      <c r="M28" s="27"/>
      <c r="N28" s="27"/>
      <c r="O28" s="27"/>
      <c r="P28" s="331"/>
      <c r="Q28" s="331"/>
      <c r="R28" s="331"/>
      <c r="S28" s="331"/>
      <c r="T28" s="328"/>
      <c r="U28" s="328"/>
      <c r="V28" s="314"/>
      <c r="W28" s="319"/>
      <c r="X28" s="319"/>
      <c r="Y28" s="319"/>
      <c r="Z28" s="314"/>
      <c r="AA28" s="46"/>
      <c r="AB28" s="46"/>
      <c r="AC28" s="46"/>
      <c r="AD28" s="340"/>
      <c r="AH28" s="331"/>
      <c r="AI28" s="331"/>
      <c r="AJ28" s="331"/>
      <c r="AK28" s="331"/>
      <c r="AL28" s="331"/>
      <c r="AM28" s="331"/>
      <c r="AN28" s="331"/>
      <c r="AO28" s="47"/>
      <c r="AP28" s="316"/>
      <c r="AQ28" s="47"/>
      <c r="AR28" s="47"/>
      <c r="AT28" s="289"/>
      <c r="AU28" s="289"/>
      <c r="AV28" s="289"/>
      <c r="AW28" s="289"/>
      <c r="AX28" s="289"/>
      <c r="AY28" s="289"/>
      <c r="AZ28" s="289"/>
      <c r="BA28" s="484" t="s">
        <v>32</v>
      </c>
      <c r="BB28" s="690"/>
      <c r="BC28" s="690"/>
      <c r="BD28" s="690"/>
      <c r="BE28" s="690"/>
      <c r="BF28" s="690"/>
      <c r="BG28" s="690"/>
      <c r="BH28" s="486" t="s">
        <v>24</v>
      </c>
      <c r="BI28" s="513" t="s">
        <v>33</v>
      </c>
      <c r="BJ28" s="692"/>
      <c r="BK28" s="692"/>
      <c r="BL28" s="484" t="s">
        <v>31</v>
      </c>
      <c r="BM28" s="289"/>
      <c r="BN28" s="486"/>
      <c r="BO28" s="484"/>
      <c r="BP28" s="692"/>
      <c r="BQ28" s="692"/>
      <c r="BR28" s="692"/>
      <c r="BS28" s="692"/>
      <c r="BT28" s="692"/>
      <c r="BU28" s="872"/>
      <c r="BV28" s="743"/>
      <c r="BW28" s="743"/>
      <c r="BX28" s="743"/>
      <c r="BY28" s="743"/>
      <c r="BZ28" s="484"/>
      <c r="CA28" s="692"/>
      <c r="CB28" s="692"/>
    </row>
    <row r="29" spans="1:129" ht="7.5" customHeight="1">
      <c r="A29" s="20"/>
      <c r="B29" s="20"/>
      <c r="C29" s="334"/>
      <c r="D29" s="334"/>
      <c r="E29" s="334"/>
      <c r="F29" s="334"/>
      <c r="G29" s="331"/>
      <c r="H29" s="27"/>
      <c r="I29" s="27"/>
      <c r="J29" s="27"/>
      <c r="K29" s="27"/>
      <c r="L29" s="27"/>
      <c r="M29" s="27"/>
      <c r="N29" s="27"/>
      <c r="O29" s="27"/>
      <c r="P29" s="331"/>
      <c r="Q29" s="331"/>
      <c r="R29" s="331"/>
      <c r="S29" s="331"/>
      <c r="T29" s="328"/>
      <c r="U29" s="328"/>
      <c r="V29" s="314"/>
      <c r="W29" s="319"/>
      <c r="X29" s="319"/>
      <c r="Y29" s="319"/>
      <c r="Z29" s="314"/>
      <c r="AA29" s="46"/>
      <c r="AB29" s="46"/>
      <c r="AC29" s="46"/>
      <c r="AD29" s="340"/>
      <c r="AE29" s="340"/>
      <c r="AF29" s="340"/>
      <c r="AG29" s="331"/>
      <c r="AH29" s="331"/>
      <c r="AI29" s="331"/>
      <c r="AJ29" s="331"/>
      <c r="AK29" s="331"/>
      <c r="AL29" s="331"/>
      <c r="AM29" s="331"/>
      <c r="AN29" s="331"/>
      <c r="AO29" s="47"/>
      <c r="AP29" s="316"/>
      <c r="AQ29" s="315"/>
      <c r="AR29" s="315"/>
      <c r="AT29" s="289"/>
      <c r="AU29" s="289"/>
      <c r="AV29" s="289"/>
      <c r="AW29" s="289"/>
      <c r="AX29" s="289"/>
      <c r="AY29" s="289"/>
      <c r="AZ29" s="289"/>
      <c r="BA29" s="690"/>
      <c r="BB29" s="690"/>
      <c r="BC29" s="690"/>
      <c r="BD29" s="690"/>
      <c r="BE29" s="690"/>
      <c r="BF29" s="690"/>
      <c r="BG29" s="690"/>
      <c r="BH29" s="486"/>
      <c r="BI29" s="692"/>
      <c r="BJ29" s="692"/>
      <c r="BK29" s="692"/>
      <c r="BL29" s="692"/>
      <c r="BM29" s="289"/>
      <c r="BN29" s="743"/>
      <c r="BO29" s="692"/>
      <c r="BP29" s="692"/>
      <c r="BQ29" s="692"/>
      <c r="BR29" s="692"/>
      <c r="BS29" s="692"/>
      <c r="BT29" s="692"/>
      <c r="BU29" s="743"/>
      <c r="BV29" s="743"/>
      <c r="BW29" s="743"/>
      <c r="BX29" s="743"/>
      <c r="BY29" s="743"/>
      <c r="BZ29" s="692"/>
      <c r="CA29" s="692"/>
      <c r="CB29" s="692"/>
    </row>
    <row r="30" spans="1:129" ht="7.5" customHeight="1">
      <c r="A30" s="20"/>
      <c r="B30" s="20"/>
      <c r="C30" s="334"/>
      <c r="D30" s="334"/>
      <c r="E30" s="334"/>
      <c r="F30" s="334"/>
      <c r="G30" s="331"/>
      <c r="H30" s="27"/>
      <c r="I30" s="27"/>
      <c r="J30" s="27"/>
      <c r="K30" s="27"/>
      <c r="L30" s="27"/>
      <c r="M30" s="27"/>
      <c r="N30" s="27"/>
      <c r="O30" s="27"/>
      <c r="P30" s="331"/>
      <c r="Q30" s="331"/>
      <c r="R30" s="331"/>
      <c r="S30" s="331"/>
      <c r="T30" s="328"/>
      <c r="U30" s="328"/>
      <c r="V30" s="314"/>
      <c r="W30" s="319"/>
      <c r="X30" s="319"/>
      <c r="Y30" s="319"/>
      <c r="Z30" s="314"/>
      <c r="AA30" s="46"/>
      <c r="AB30" s="46"/>
      <c r="AC30" s="46"/>
      <c r="AD30" s="340"/>
      <c r="AE30" s="340"/>
      <c r="AF30" s="340"/>
      <c r="AG30" s="331"/>
      <c r="AH30" s="331"/>
      <c r="AL30" s="331"/>
      <c r="AM30" s="331"/>
      <c r="AN30" s="331"/>
      <c r="AO30" s="47"/>
      <c r="AP30" s="315"/>
      <c r="AQ30" s="315"/>
      <c r="AR30" s="315"/>
      <c r="AT30" s="289"/>
      <c r="AU30" s="289"/>
      <c r="AV30" s="289"/>
      <c r="AW30" s="289"/>
      <c r="AX30" s="289"/>
      <c r="AY30" s="289"/>
      <c r="AZ30" s="289"/>
      <c r="BA30" s="690"/>
      <c r="BB30" s="690"/>
      <c r="BC30" s="690"/>
      <c r="BD30" s="690"/>
      <c r="BE30" s="690"/>
      <c r="BF30" s="690"/>
      <c r="BG30" s="690"/>
      <c r="BH30" s="486"/>
      <c r="BI30" s="692"/>
      <c r="BJ30" s="692"/>
      <c r="BK30" s="692"/>
      <c r="BL30" s="692"/>
      <c r="BM30" s="289"/>
      <c r="BN30" s="743"/>
      <c r="BO30" s="692"/>
      <c r="BP30" s="692"/>
      <c r="BQ30" s="692"/>
      <c r="BR30" s="692"/>
      <c r="BS30" s="692"/>
      <c r="BT30" s="692"/>
      <c r="BU30" s="743"/>
      <c r="BV30" s="743"/>
      <c r="BW30" s="743"/>
      <c r="BX30" s="743"/>
      <c r="BY30" s="743"/>
      <c r="BZ30" s="692"/>
      <c r="CA30" s="692"/>
      <c r="CB30" s="692"/>
    </row>
    <row r="31" spans="1:129" ht="7.5" customHeight="1">
      <c r="A31" s="20"/>
      <c r="B31" s="20"/>
      <c r="C31" s="334"/>
      <c r="D31" s="334"/>
      <c r="E31" s="334"/>
      <c r="F31" s="334"/>
      <c r="G31" s="331"/>
      <c r="H31" s="27"/>
      <c r="I31" s="27"/>
      <c r="J31" s="27"/>
      <c r="K31" s="27"/>
      <c r="L31" s="27"/>
      <c r="M31" s="27"/>
      <c r="N31" s="27"/>
      <c r="O31" s="27"/>
      <c r="P31" s="331"/>
      <c r="Q31" s="331"/>
      <c r="R31" s="331"/>
      <c r="S31" s="331"/>
      <c r="T31" s="328"/>
      <c r="U31" s="328"/>
      <c r="V31" s="314"/>
      <c r="W31" s="319"/>
      <c r="X31" s="319"/>
      <c r="Y31" s="319"/>
      <c r="Z31" s="314"/>
      <c r="AA31" s="46"/>
      <c r="AB31" s="46"/>
      <c r="AC31" s="46"/>
      <c r="AD31" s="340"/>
      <c r="AE31" s="340"/>
      <c r="AF31" s="340"/>
      <c r="AG31" s="331"/>
      <c r="AH31" s="331"/>
      <c r="AL31" s="331"/>
      <c r="AM31" s="331"/>
      <c r="AN31" s="331"/>
      <c r="AO31" s="315"/>
      <c r="AP31" s="315"/>
      <c r="AQ31" s="315"/>
      <c r="AR31" s="315"/>
      <c r="AS31" s="47"/>
      <c r="AT31" s="291"/>
      <c r="AU31" s="484" t="s">
        <v>36</v>
      </c>
      <c r="AV31" s="692"/>
      <c r="AW31" s="692"/>
      <c r="AX31" s="692"/>
      <c r="AY31" s="692"/>
      <c r="AZ31" s="692"/>
      <c r="BA31" s="289"/>
      <c r="BB31" s="486" t="s">
        <v>37</v>
      </c>
      <c r="BC31" s="484" t="s">
        <v>38</v>
      </c>
      <c r="BD31" s="484"/>
      <c r="BE31" s="696" t="s">
        <v>39</v>
      </c>
      <c r="BF31" s="695" t="e">
        <f>VLOOKUP($Y$11,管理データ原紙!$B$6:$BA$65613,44,FALSE)</f>
        <v>#N/A</v>
      </c>
      <c r="BG31" s="695"/>
      <c r="BH31" s="696" t="s">
        <v>2</v>
      </c>
      <c r="BI31" s="289"/>
      <c r="BJ31" s="486" t="s">
        <v>40</v>
      </c>
      <c r="BK31" s="339"/>
      <c r="BL31" s="486" t="s">
        <v>41</v>
      </c>
      <c r="BM31" s="486"/>
      <c r="BN31" s="486"/>
      <c r="BO31" s="696" t="s">
        <v>39</v>
      </c>
      <c r="BP31" s="695" t="e">
        <f>VLOOKUP($Y$11,管理データ原紙!$B$6:$BA$65613,45,FALSE)</f>
        <v>#N/A</v>
      </c>
      <c r="BQ31" s="695"/>
      <c r="BR31" s="696" t="s">
        <v>2</v>
      </c>
      <c r="BS31" s="339"/>
      <c r="BT31" s="339"/>
      <c r="BU31" s="339"/>
      <c r="BV31" s="339"/>
      <c r="BW31" s="339"/>
      <c r="BX31" s="339"/>
      <c r="BY31" s="305"/>
      <c r="BZ31" s="337"/>
      <c r="CA31" s="337"/>
      <c r="CB31" s="289"/>
    </row>
    <row r="32" spans="1:129" ht="7.5" customHeight="1">
      <c r="A32" s="697" t="s">
        <v>299</v>
      </c>
      <c r="B32" s="697"/>
      <c r="C32" s="697"/>
      <c r="D32" s="697"/>
      <c r="E32" s="697"/>
      <c r="F32" s="697"/>
      <c r="G32" s="697"/>
      <c r="H32" s="697"/>
      <c r="I32" s="697"/>
      <c r="J32" s="697"/>
      <c r="K32" s="697"/>
      <c r="L32" s="697"/>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331"/>
      <c r="AM32" s="331"/>
      <c r="AN32" s="331"/>
      <c r="AO32" s="316"/>
      <c r="AP32" s="315"/>
      <c r="AQ32" s="316"/>
      <c r="AR32" s="316"/>
      <c r="AS32" s="315"/>
      <c r="AT32" s="291"/>
      <c r="AU32" s="692"/>
      <c r="AV32" s="692"/>
      <c r="AW32" s="692"/>
      <c r="AX32" s="692"/>
      <c r="AY32" s="692"/>
      <c r="AZ32" s="692"/>
      <c r="BA32" s="289"/>
      <c r="BB32" s="486"/>
      <c r="BC32" s="484"/>
      <c r="BD32" s="484"/>
      <c r="BE32" s="696"/>
      <c r="BF32" s="695"/>
      <c r="BG32" s="695"/>
      <c r="BH32" s="696"/>
      <c r="BI32" s="289"/>
      <c r="BJ32" s="486"/>
      <c r="BK32" s="339"/>
      <c r="BL32" s="486"/>
      <c r="BM32" s="486"/>
      <c r="BN32" s="486"/>
      <c r="BO32" s="696"/>
      <c r="BP32" s="695"/>
      <c r="BQ32" s="695"/>
      <c r="BR32" s="696"/>
      <c r="BS32" s="339"/>
      <c r="BT32" s="339"/>
      <c r="BU32" s="339"/>
      <c r="BV32" s="339"/>
      <c r="BW32" s="339"/>
      <c r="BX32" s="339"/>
      <c r="BY32" s="305"/>
      <c r="BZ32" s="337"/>
      <c r="CA32" s="337"/>
      <c r="CB32" s="289"/>
    </row>
    <row r="33" spans="1:83" ht="7.5" customHeight="1">
      <c r="A33" s="697"/>
      <c r="B33" s="697"/>
      <c r="C33" s="697"/>
      <c r="D33" s="697"/>
      <c r="E33" s="697"/>
      <c r="F33" s="697"/>
      <c r="G33" s="697"/>
      <c r="H33" s="697"/>
      <c r="I33" s="697"/>
      <c r="J33" s="697"/>
      <c r="K33" s="697"/>
      <c r="L33" s="697"/>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331"/>
      <c r="AM33" s="331"/>
      <c r="AN33" s="331"/>
      <c r="AO33" s="316"/>
      <c r="AP33" s="315"/>
      <c r="AQ33" s="316"/>
      <c r="AR33" s="316"/>
      <c r="AS33" s="315"/>
      <c r="AT33" s="291"/>
      <c r="AU33" s="692"/>
      <c r="AV33" s="692"/>
      <c r="AW33" s="692"/>
      <c r="AX33" s="692"/>
      <c r="AY33" s="692"/>
      <c r="AZ33" s="692"/>
      <c r="BA33" s="289"/>
      <c r="BB33" s="486"/>
      <c r="BC33" s="484"/>
      <c r="BD33" s="484"/>
      <c r="BE33" s="690"/>
      <c r="BF33" s="695"/>
      <c r="BG33" s="695"/>
      <c r="BH33" s="690"/>
      <c r="BI33" s="289"/>
      <c r="BJ33" s="486"/>
      <c r="BK33" s="339"/>
      <c r="BL33" s="486"/>
      <c r="BM33" s="486"/>
      <c r="BN33" s="486"/>
      <c r="BO33" s="690"/>
      <c r="BP33" s="695"/>
      <c r="BQ33" s="695"/>
      <c r="BR33" s="690"/>
      <c r="BS33" s="339"/>
      <c r="BT33" s="339"/>
      <c r="BU33" s="339"/>
      <c r="BV33" s="339"/>
      <c r="BW33" s="339"/>
      <c r="BX33" s="339"/>
      <c r="BY33" s="305"/>
      <c r="BZ33" s="337"/>
      <c r="CA33" s="289"/>
      <c r="CB33" s="289"/>
    </row>
    <row r="34" spans="1:83" ht="7.5" customHeight="1">
      <c r="A34" s="697"/>
      <c r="B34" s="697"/>
      <c r="C34" s="697"/>
      <c r="D34" s="697"/>
      <c r="E34" s="697"/>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331"/>
      <c r="AM34" s="331"/>
      <c r="AN34" s="331"/>
      <c r="AO34" s="315"/>
      <c r="AP34" s="315"/>
      <c r="AQ34" s="316"/>
      <c r="AR34" s="316"/>
      <c r="AS34" s="315"/>
      <c r="AT34" s="291"/>
      <c r="AU34" s="484" t="s">
        <v>42</v>
      </c>
      <c r="AV34" s="692"/>
      <c r="AW34" s="692"/>
      <c r="AX34" s="692"/>
      <c r="AY34" s="692"/>
      <c r="AZ34" s="692"/>
      <c r="BA34" s="289"/>
      <c r="BB34" s="486" t="s">
        <v>40</v>
      </c>
      <c r="BC34" s="484" t="s">
        <v>340</v>
      </c>
      <c r="BD34" s="690"/>
      <c r="BE34" s="690"/>
      <c r="BF34" s="690"/>
      <c r="BG34" s="690"/>
      <c r="BH34" s="690"/>
      <c r="BI34" s="690"/>
      <c r="BJ34" s="690"/>
      <c r="BK34" s="690"/>
      <c r="BL34" s="690"/>
      <c r="BM34" s="289"/>
      <c r="BN34" s="289"/>
      <c r="BO34" s="289"/>
      <c r="BP34" s="289"/>
      <c r="BQ34" s="289"/>
      <c r="BR34" s="289"/>
      <c r="BS34" s="289"/>
      <c r="BT34" s="289"/>
      <c r="BU34" s="289"/>
      <c r="BV34" s="289"/>
      <c r="BW34" s="305"/>
      <c r="BX34" s="305"/>
      <c r="BY34" s="305"/>
      <c r="BZ34" s="289"/>
      <c r="CA34" s="289"/>
      <c r="CB34" s="289"/>
    </row>
    <row r="35" spans="1:83" ht="7.5" customHeight="1">
      <c r="A35" s="697"/>
      <c r="B35" s="697"/>
      <c r="C35" s="697"/>
      <c r="D35" s="697"/>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331"/>
      <c r="AM35" s="331"/>
      <c r="AN35" s="331"/>
      <c r="AO35" s="315"/>
      <c r="AP35" s="315"/>
      <c r="AQ35" s="315"/>
      <c r="AR35" s="315"/>
      <c r="AS35" s="316"/>
      <c r="AT35" s="289"/>
      <c r="AU35" s="692"/>
      <c r="AV35" s="692"/>
      <c r="AW35" s="692"/>
      <c r="AX35" s="692"/>
      <c r="AY35" s="692"/>
      <c r="AZ35" s="692"/>
      <c r="BA35" s="289"/>
      <c r="BB35" s="486"/>
      <c r="BC35" s="690"/>
      <c r="BD35" s="690"/>
      <c r="BE35" s="690"/>
      <c r="BF35" s="690"/>
      <c r="BG35" s="690"/>
      <c r="BH35" s="690"/>
      <c r="BI35" s="690"/>
      <c r="BJ35" s="690"/>
      <c r="BK35" s="690"/>
      <c r="BL35" s="690"/>
      <c r="BM35" s="289"/>
      <c r="BN35" s="289"/>
      <c r="BO35" s="289"/>
      <c r="BP35" s="289"/>
      <c r="BQ35" s="289"/>
      <c r="BR35" s="289"/>
      <c r="BS35" s="289"/>
      <c r="BT35" s="289"/>
      <c r="BU35" s="289"/>
      <c r="BV35" s="289"/>
      <c r="BW35" s="305"/>
      <c r="BX35" s="305"/>
      <c r="BY35" s="305"/>
      <c r="BZ35" s="289"/>
      <c r="CA35" s="289"/>
      <c r="CB35" s="289"/>
    </row>
    <row r="36" spans="1:83" ht="7.5" customHeight="1">
      <c r="A36" s="697"/>
      <c r="B36" s="697"/>
      <c r="C36" s="697"/>
      <c r="D36" s="697"/>
      <c r="E36" s="697"/>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331"/>
      <c r="AM36" s="331"/>
      <c r="AN36" s="331"/>
      <c r="AO36" s="315"/>
      <c r="AQ36" s="315"/>
      <c r="AR36" s="315"/>
      <c r="AS36" s="316"/>
      <c r="AT36" s="289"/>
      <c r="AU36" s="692"/>
      <c r="AV36" s="692"/>
      <c r="AW36" s="692"/>
      <c r="AX36" s="692"/>
      <c r="AY36" s="692"/>
      <c r="AZ36" s="692"/>
      <c r="BA36" s="289"/>
      <c r="BB36" s="486"/>
      <c r="BC36" s="690"/>
      <c r="BD36" s="690"/>
      <c r="BE36" s="690"/>
      <c r="BF36" s="690"/>
      <c r="BG36" s="690"/>
      <c r="BH36" s="690"/>
      <c r="BI36" s="690"/>
      <c r="BJ36" s="690"/>
      <c r="BK36" s="690"/>
      <c r="BL36" s="690"/>
      <c r="BM36" s="289"/>
      <c r="BN36" s="289"/>
      <c r="BO36" s="289"/>
      <c r="BP36" s="289"/>
      <c r="BQ36" s="289"/>
      <c r="BR36" s="289"/>
      <c r="BS36" s="289"/>
      <c r="BT36" s="289"/>
      <c r="BU36" s="289"/>
      <c r="BV36" s="289"/>
      <c r="BW36" s="305"/>
      <c r="BX36" s="305"/>
      <c r="BY36" s="305"/>
      <c r="BZ36" s="289"/>
      <c r="CA36" s="289"/>
      <c r="CB36" s="289"/>
    </row>
    <row r="37" spans="1:83" ht="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315"/>
      <c r="AQ37" s="315"/>
      <c r="AR37" s="315"/>
      <c r="AS37" s="316"/>
      <c r="AT37" s="289"/>
      <c r="AU37" s="484" t="s">
        <v>44</v>
      </c>
      <c r="AV37" s="692"/>
      <c r="AW37" s="692"/>
      <c r="AX37" s="692"/>
      <c r="AY37" s="692"/>
      <c r="AZ37" s="692"/>
      <c r="BA37" s="289"/>
      <c r="BB37" s="486" t="s">
        <v>24</v>
      </c>
      <c r="BC37" s="696" t="s">
        <v>421</v>
      </c>
      <c r="BD37" s="696"/>
      <c r="BE37" s="696"/>
      <c r="BF37" s="696"/>
      <c r="BG37" s="696"/>
      <c r="BH37" s="696"/>
      <c r="BI37" s="696"/>
      <c r="BJ37" s="696"/>
      <c r="BK37" s="696"/>
      <c r="BL37" s="696"/>
      <c r="BM37" s="696"/>
      <c r="BN37" s="696"/>
      <c r="BO37" s="696"/>
      <c r="BP37" s="696"/>
      <c r="BQ37" s="696"/>
      <c r="BR37" s="696"/>
      <c r="BS37" s="696"/>
      <c r="BT37" s="696"/>
      <c r="BU37" s="696"/>
      <c r="BV37" s="696"/>
      <c r="BW37" s="696"/>
      <c r="BX37" s="696"/>
      <c r="BY37" s="696"/>
      <c r="BZ37" s="696"/>
      <c r="CA37" s="696"/>
      <c r="CB37" s="696"/>
      <c r="CC37" s="308"/>
      <c r="CD37" s="308"/>
      <c r="CE37" s="308"/>
    </row>
    <row r="38" spans="1:83" ht="7.5" customHeight="1" thickBot="1">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26"/>
      <c r="AJ38" s="26"/>
      <c r="AK38" s="26"/>
      <c r="AL38" s="26"/>
      <c r="AM38" s="26"/>
      <c r="AN38" s="26"/>
      <c r="AO38" s="315"/>
      <c r="AQ38" s="315"/>
      <c r="AR38" s="315"/>
      <c r="AS38" s="315"/>
      <c r="AT38" s="289"/>
      <c r="AU38" s="692"/>
      <c r="AV38" s="692"/>
      <c r="AW38" s="692"/>
      <c r="AX38" s="692"/>
      <c r="AY38" s="692"/>
      <c r="AZ38" s="692"/>
      <c r="BA38" s="289"/>
      <c r="BB38" s="486"/>
      <c r="BC38" s="696"/>
      <c r="BD38" s="696"/>
      <c r="BE38" s="696"/>
      <c r="BF38" s="696"/>
      <c r="BG38" s="696"/>
      <c r="BH38" s="696"/>
      <c r="BI38" s="696"/>
      <c r="BJ38" s="696"/>
      <c r="BK38" s="696"/>
      <c r="BL38" s="696"/>
      <c r="BM38" s="696"/>
      <c r="BN38" s="696"/>
      <c r="BO38" s="696"/>
      <c r="BP38" s="696"/>
      <c r="BQ38" s="696"/>
      <c r="BR38" s="696"/>
      <c r="BS38" s="696"/>
      <c r="BT38" s="696"/>
      <c r="BU38" s="696"/>
      <c r="BV38" s="696"/>
      <c r="BW38" s="696"/>
      <c r="BX38" s="696"/>
      <c r="BY38" s="696"/>
      <c r="BZ38" s="696"/>
      <c r="CA38" s="696"/>
      <c r="CB38" s="696"/>
      <c r="CC38" s="308"/>
      <c r="CD38" s="308"/>
      <c r="CE38" s="308"/>
    </row>
    <row r="39" spans="1:83" ht="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315"/>
      <c r="AP39" s="329"/>
      <c r="AQ39" s="315"/>
      <c r="AR39" s="315"/>
      <c r="AS39" s="315"/>
      <c r="AT39" s="289"/>
      <c r="AU39" s="692"/>
      <c r="AV39" s="692"/>
      <c r="AW39" s="692"/>
      <c r="AX39" s="692"/>
      <c r="AY39" s="692"/>
      <c r="AZ39" s="692"/>
      <c r="BA39" s="289"/>
      <c r="BB39" s="486"/>
      <c r="BC39" s="696"/>
      <c r="BD39" s="696"/>
      <c r="BE39" s="696"/>
      <c r="BF39" s="696"/>
      <c r="BG39" s="696"/>
      <c r="BH39" s="696"/>
      <c r="BI39" s="696"/>
      <c r="BJ39" s="696"/>
      <c r="BK39" s="696"/>
      <c r="BL39" s="696"/>
      <c r="BM39" s="696"/>
      <c r="BN39" s="696"/>
      <c r="BO39" s="696"/>
      <c r="BP39" s="696"/>
      <c r="BQ39" s="696"/>
      <c r="BR39" s="696"/>
      <c r="BS39" s="696"/>
      <c r="BT39" s="696"/>
      <c r="BU39" s="696"/>
      <c r="BV39" s="696"/>
      <c r="BW39" s="696"/>
      <c r="BX39" s="696"/>
      <c r="BY39" s="696"/>
      <c r="BZ39" s="696"/>
      <c r="CA39" s="696"/>
      <c r="CB39" s="696"/>
      <c r="CC39" s="308"/>
      <c r="CD39" s="308"/>
      <c r="CE39" s="308"/>
    </row>
    <row r="40" spans="1:83" ht="7.5" customHeight="1">
      <c r="AJ40" s="68"/>
      <c r="AK40" s="68"/>
      <c r="AL40" s="326"/>
      <c r="AM40" s="68"/>
      <c r="AN40" s="68"/>
      <c r="AO40" s="305"/>
      <c r="AP40" s="329"/>
      <c r="AQ40" s="315"/>
      <c r="AR40" s="315"/>
      <c r="AS40" s="315"/>
      <c r="AT40" s="289"/>
      <c r="AU40" s="484" t="s">
        <v>257</v>
      </c>
      <c r="AV40" s="692"/>
      <c r="AW40" s="692"/>
      <c r="AX40" s="692"/>
      <c r="AY40" s="692"/>
      <c r="AZ40" s="692"/>
      <c r="BA40" s="692"/>
      <c r="BB40" s="486" t="s">
        <v>24</v>
      </c>
      <c r="BC40" s="690" t="s">
        <v>259</v>
      </c>
      <c r="BD40" s="692"/>
      <c r="BE40" s="692"/>
      <c r="BF40" s="692"/>
      <c r="BG40" s="692"/>
      <c r="BH40" s="692"/>
      <c r="BI40" s="692"/>
      <c r="BJ40" s="692"/>
      <c r="BK40" s="692"/>
      <c r="BL40" s="692"/>
      <c r="BM40" s="692"/>
      <c r="BN40" s="692"/>
      <c r="BO40" s="692"/>
      <c r="BP40" s="692"/>
      <c r="BQ40" s="692"/>
      <c r="BR40" s="692"/>
      <c r="BS40" s="692"/>
      <c r="BT40" s="692"/>
      <c r="BU40" s="692"/>
      <c r="BV40" s="692"/>
      <c r="BW40" s="692"/>
      <c r="BX40" s="692"/>
      <c r="BY40" s="692"/>
      <c r="BZ40" s="692"/>
      <c r="CA40" s="692"/>
      <c r="CB40" s="692"/>
    </row>
    <row r="41" spans="1:83" ht="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P41" s="329"/>
      <c r="AS41" s="315"/>
      <c r="AT41" s="307"/>
      <c r="AU41" s="692"/>
      <c r="AV41" s="692"/>
      <c r="AW41" s="692"/>
      <c r="AX41" s="692"/>
      <c r="AY41" s="692"/>
      <c r="AZ41" s="692"/>
      <c r="BA41" s="692"/>
      <c r="BB41" s="486"/>
      <c r="BC41" s="692"/>
      <c r="BD41" s="692"/>
      <c r="BE41" s="692"/>
      <c r="BF41" s="692"/>
      <c r="BG41" s="692"/>
      <c r="BH41" s="692"/>
      <c r="BI41" s="692"/>
      <c r="BJ41" s="692"/>
      <c r="BK41" s="692"/>
      <c r="BL41" s="692"/>
      <c r="BM41" s="692"/>
      <c r="BN41" s="692"/>
      <c r="BO41" s="692"/>
      <c r="BP41" s="692"/>
      <c r="BQ41" s="692"/>
      <c r="BR41" s="692"/>
      <c r="BS41" s="692"/>
      <c r="BT41" s="692"/>
      <c r="BU41" s="692"/>
      <c r="BV41" s="692"/>
      <c r="BW41" s="692"/>
      <c r="BX41" s="692"/>
      <c r="BY41" s="692"/>
      <c r="BZ41" s="692"/>
      <c r="CA41" s="692"/>
      <c r="CB41" s="692"/>
    </row>
    <row r="42" spans="1:83" ht="7.5" customHeight="1">
      <c r="A42" s="26"/>
      <c r="B42" s="26"/>
      <c r="C42" s="26"/>
      <c r="D42" s="26"/>
      <c r="E42" s="26"/>
      <c r="F42" s="26"/>
      <c r="G42" s="26"/>
      <c r="H42" s="26"/>
      <c r="I42" s="29"/>
      <c r="J42" s="29"/>
      <c r="K42" s="29"/>
      <c r="L42" s="29"/>
      <c r="M42" s="29"/>
      <c r="N42" s="756" t="s">
        <v>45</v>
      </c>
      <c r="O42" s="756"/>
      <c r="P42" s="756"/>
      <c r="Q42" s="756"/>
      <c r="R42" s="756"/>
      <c r="S42" s="756"/>
      <c r="T42" s="756"/>
      <c r="U42" s="756"/>
      <c r="V42" s="756"/>
      <c r="W42" s="756"/>
      <c r="X42" s="29"/>
      <c r="Y42" s="29"/>
      <c r="Z42" s="29"/>
      <c r="AA42" s="29"/>
      <c r="AB42" s="29"/>
      <c r="AC42" s="29"/>
      <c r="AD42" s="29"/>
      <c r="AE42" s="29"/>
      <c r="AF42" s="29"/>
      <c r="AG42" s="29"/>
      <c r="AH42" s="29"/>
      <c r="AI42" s="29"/>
      <c r="AJ42" s="29"/>
      <c r="AK42" s="29"/>
      <c r="AL42" s="29"/>
      <c r="AM42" s="29"/>
      <c r="AN42" s="29"/>
      <c r="AP42" s="330"/>
      <c r="AS42" s="315"/>
      <c r="AT42" s="305"/>
      <c r="AU42" s="692"/>
      <c r="AV42" s="692"/>
      <c r="AW42" s="692"/>
      <c r="AX42" s="692"/>
      <c r="AY42" s="692"/>
      <c r="AZ42" s="692"/>
      <c r="BA42" s="692"/>
      <c r="BB42" s="486"/>
      <c r="BC42" s="692"/>
      <c r="BD42" s="692"/>
      <c r="BE42" s="692"/>
      <c r="BF42" s="692"/>
      <c r="BG42" s="692"/>
      <c r="BH42" s="692"/>
      <c r="BI42" s="692"/>
      <c r="BJ42" s="692"/>
      <c r="BK42" s="692"/>
      <c r="BL42" s="692"/>
      <c r="BM42" s="692"/>
      <c r="BN42" s="692"/>
      <c r="BO42" s="692"/>
      <c r="BP42" s="692"/>
      <c r="BQ42" s="692"/>
      <c r="BR42" s="692"/>
      <c r="BS42" s="692"/>
      <c r="BT42" s="692"/>
      <c r="BU42" s="692"/>
      <c r="BV42" s="692"/>
      <c r="BW42" s="692"/>
      <c r="BX42" s="692"/>
      <c r="BY42" s="692"/>
      <c r="BZ42" s="692"/>
      <c r="CA42" s="692"/>
      <c r="CB42" s="692"/>
    </row>
    <row r="43" spans="1:83" ht="7.5" customHeight="1">
      <c r="A43" s="26"/>
      <c r="B43" s="26"/>
      <c r="C43" s="26"/>
      <c r="D43" s="26"/>
      <c r="E43" s="26"/>
      <c r="F43" s="26"/>
      <c r="G43" s="26"/>
      <c r="H43" s="26"/>
      <c r="I43" s="47"/>
      <c r="J43" s="47"/>
      <c r="K43" s="47"/>
      <c r="L43" s="47"/>
      <c r="M43" s="47"/>
      <c r="N43" s="756"/>
      <c r="O43" s="756"/>
      <c r="P43" s="756"/>
      <c r="Q43" s="756"/>
      <c r="R43" s="756"/>
      <c r="S43" s="756"/>
      <c r="T43" s="756"/>
      <c r="U43" s="756"/>
      <c r="V43" s="756"/>
      <c r="W43" s="756"/>
      <c r="X43" s="47"/>
      <c r="Y43" s="47"/>
      <c r="Z43" s="47"/>
      <c r="AA43" s="47"/>
      <c r="AB43" s="47"/>
      <c r="AC43" s="47"/>
      <c r="AD43" s="47"/>
      <c r="AE43" s="47"/>
      <c r="AF43" s="47"/>
      <c r="AG43" s="47"/>
      <c r="AH43" s="47"/>
      <c r="AI43" s="47"/>
      <c r="AJ43" s="47"/>
      <c r="AK43" s="47"/>
      <c r="AL43" s="47"/>
      <c r="AM43" s="47"/>
      <c r="AN43" s="47"/>
      <c r="AS43" s="315"/>
      <c r="AT43" s="305"/>
      <c r="AU43" s="339"/>
      <c r="AV43" s="339"/>
      <c r="AW43" s="339"/>
      <c r="AX43" s="339"/>
      <c r="AY43" s="336"/>
      <c r="AZ43" s="336"/>
      <c r="BA43" s="336"/>
      <c r="BB43" s="336"/>
      <c r="BC43" s="336"/>
      <c r="BD43" s="337"/>
      <c r="BE43" s="289"/>
      <c r="BF43" s="289"/>
      <c r="BG43" s="289"/>
      <c r="BH43" s="289"/>
      <c r="BI43" s="289"/>
      <c r="BJ43" s="289"/>
      <c r="BK43" s="289"/>
      <c r="BL43" s="289"/>
      <c r="BM43" s="289"/>
      <c r="BN43" s="289"/>
      <c r="BO43" s="289"/>
      <c r="BP43" s="289"/>
      <c r="BQ43" s="289"/>
      <c r="BR43" s="289"/>
      <c r="BS43" s="289"/>
      <c r="BT43" s="289"/>
      <c r="BU43" s="289"/>
      <c r="BV43" s="289"/>
      <c r="BW43" s="289"/>
      <c r="BX43" s="289"/>
      <c r="BY43" s="289"/>
      <c r="BZ43" s="339"/>
      <c r="CA43" s="289"/>
      <c r="CB43" s="289"/>
    </row>
    <row r="44" spans="1:83" ht="7.5" customHeight="1">
      <c r="A44" s="26"/>
      <c r="B44" s="26"/>
      <c r="C44" s="26"/>
      <c r="D44" s="26"/>
      <c r="E44" s="26"/>
      <c r="F44" s="26"/>
      <c r="G44" s="26"/>
      <c r="H44" s="26"/>
      <c r="I44" s="47"/>
      <c r="J44" s="47"/>
      <c r="K44" s="47"/>
      <c r="L44" s="47"/>
      <c r="M44" s="47"/>
      <c r="N44" s="756"/>
      <c r="O44" s="756"/>
      <c r="P44" s="756"/>
      <c r="Q44" s="756"/>
      <c r="R44" s="756"/>
      <c r="S44" s="756"/>
      <c r="T44" s="756"/>
      <c r="U44" s="756"/>
      <c r="V44" s="756"/>
      <c r="W44" s="756"/>
      <c r="X44" s="47"/>
      <c r="Y44" s="47"/>
      <c r="Z44" s="47"/>
      <c r="AA44" s="47"/>
      <c r="AB44" s="47"/>
      <c r="AC44" s="47"/>
      <c r="AD44" s="47"/>
      <c r="AE44" s="47"/>
      <c r="AF44" s="47"/>
      <c r="AG44" s="47"/>
      <c r="AH44" s="47"/>
      <c r="AI44" s="47"/>
      <c r="AJ44" s="47"/>
      <c r="AK44" s="47"/>
      <c r="AL44" s="47"/>
      <c r="AM44" s="47"/>
      <c r="AN44" s="47"/>
      <c r="AO44" s="329"/>
      <c r="AQ44" s="30"/>
      <c r="AR44" s="30"/>
      <c r="AT44" s="484" t="s">
        <v>46</v>
      </c>
      <c r="AU44" s="484"/>
      <c r="AV44" s="484"/>
      <c r="AW44" s="484"/>
      <c r="AX44" s="484"/>
      <c r="AY44" s="484"/>
      <c r="AZ44" s="484"/>
      <c r="BA44" s="484"/>
      <c r="BB44" s="484"/>
      <c r="BC44" s="484"/>
      <c r="BD44" s="484"/>
      <c r="BE44" s="691" t="s">
        <v>39</v>
      </c>
      <c r="BF44" s="695" t="e">
        <f>VLOOKUP($Y$11,管理データ原紙!$B$6:$BA$65613,46,FALSE)</f>
        <v>#N/A</v>
      </c>
      <c r="BG44" s="695"/>
      <c r="BH44" s="691" t="s">
        <v>2</v>
      </c>
      <c r="BI44" s="690" t="s">
        <v>47</v>
      </c>
      <c r="BJ44" s="690"/>
      <c r="BK44" s="690"/>
      <c r="BL44" s="690"/>
      <c r="BM44" s="690"/>
      <c r="BN44" s="690"/>
      <c r="BO44" s="691" t="s">
        <v>39</v>
      </c>
      <c r="BP44" s="695" t="e">
        <f>VLOOKUP($Y$11,管理データ原紙!$B$6:$BA$65613,47,FALSE)</f>
        <v>#N/A</v>
      </c>
      <c r="BQ44" s="695"/>
      <c r="BR44" s="691" t="s">
        <v>2</v>
      </c>
      <c r="BS44" s="690" t="s">
        <v>48</v>
      </c>
      <c r="BT44" s="690"/>
      <c r="BU44" s="690"/>
      <c r="BV44" s="690"/>
      <c r="BW44" s="690"/>
      <c r="BX44" s="691" t="s">
        <v>39</v>
      </c>
      <c r="BY44" s="695" t="e">
        <f>VLOOKUP($Y$11,管理データ原紙!$B$6:$BA$65613,48,FALSE)</f>
        <v>#N/A</v>
      </c>
      <c r="BZ44" s="695"/>
      <c r="CA44" s="691" t="s">
        <v>2</v>
      </c>
      <c r="CB44" s="305"/>
    </row>
    <row r="45" spans="1:83" ht="7.5" customHeight="1">
      <c r="A45" s="26"/>
      <c r="B45" s="26"/>
      <c r="C45" s="26"/>
      <c r="D45" s="26"/>
      <c r="E45" s="26"/>
      <c r="F45" s="26"/>
      <c r="G45" s="26"/>
      <c r="H45" s="26"/>
      <c r="I45" s="47"/>
      <c r="J45" s="47"/>
      <c r="K45" s="47"/>
      <c r="L45" s="47"/>
      <c r="M45" s="47"/>
      <c r="N45" s="756"/>
      <c r="O45" s="756"/>
      <c r="P45" s="756"/>
      <c r="Q45" s="756"/>
      <c r="R45" s="756"/>
      <c r="S45" s="756"/>
      <c r="T45" s="756"/>
      <c r="U45" s="756"/>
      <c r="V45" s="756"/>
      <c r="W45" s="756"/>
      <c r="X45" s="47"/>
      <c r="Y45" s="47"/>
      <c r="Z45" s="47"/>
      <c r="AA45" s="47"/>
      <c r="AB45" s="47"/>
      <c r="AC45" s="47"/>
      <c r="AD45" s="47"/>
      <c r="AE45" s="47"/>
      <c r="AF45" s="47"/>
      <c r="AG45" s="47"/>
      <c r="AH45" s="47"/>
      <c r="AI45" s="47"/>
      <c r="AJ45" s="47"/>
      <c r="AK45" s="47"/>
      <c r="AL45" s="47"/>
      <c r="AM45" s="47"/>
      <c r="AN45" s="47"/>
      <c r="AO45" s="329"/>
      <c r="AP45" s="309"/>
      <c r="AQ45" s="30"/>
      <c r="AR45" s="30"/>
      <c r="AS45" s="312"/>
      <c r="AT45" s="484"/>
      <c r="AU45" s="484"/>
      <c r="AV45" s="484"/>
      <c r="AW45" s="484"/>
      <c r="AX45" s="484"/>
      <c r="AY45" s="484"/>
      <c r="AZ45" s="484"/>
      <c r="BA45" s="484"/>
      <c r="BB45" s="484"/>
      <c r="BC45" s="484"/>
      <c r="BD45" s="484"/>
      <c r="BE45" s="691"/>
      <c r="BF45" s="695"/>
      <c r="BG45" s="695"/>
      <c r="BH45" s="691"/>
      <c r="BI45" s="690"/>
      <c r="BJ45" s="690"/>
      <c r="BK45" s="690"/>
      <c r="BL45" s="690"/>
      <c r="BM45" s="690"/>
      <c r="BN45" s="690"/>
      <c r="BO45" s="691"/>
      <c r="BP45" s="695"/>
      <c r="BQ45" s="695"/>
      <c r="BR45" s="691"/>
      <c r="BS45" s="690"/>
      <c r="BT45" s="690"/>
      <c r="BU45" s="690"/>
      <c r="BV45" s="690"/>
      <c r="BW45" s="690"/>
      <c r="BX45" s="691"/>
      <c r="BY45" s="695"/>
      <c r="BZ45" s="695"/>
      <c r="CA45" s="691"/>
      <c r="CB45" s="305"/>
    </row>
    <row r="46" spans="1:83" ht="7.5" customHeight="1">
      <c r="A46" s="26"/>
      <c r="B46" s="26"/>
      <c r="C46" s="26"/>
      <c r="D46" s="26"/>
      <c r="E46" s="26"/>
      <c r="F46" s="26"/>
      <c r="G46" s="26"/>
      <c r="H46" s="26"/>
      <c r="I46" s="330"/>
      <c r="J46" s="330"/>
      <c r="K46" s="330"/>
      <c r="L46" s="330"/>
      <c r="M46" s="330"/>
      <c r="N46" s="330"/>
      <c r="O46" s="330"/>
      <c r="P46" s="330"/>
      <c r="Q46" s="330"/>
      <c r="R46" s="330"/>
      <c r="S46" s="330"/>
      <c r="T46" s="330"/>
      <c r="U46" s="330"/>
      <c r="V46" s="330"/>
      <c r="W46" s="330"/>
      <c r="X46" s="330"/>
      <c r="Y46" s="330"/>
      <c r="Z46" s="330"/>
      <c r="AA46" s="330"/>
      <c r="AB46" s="316"/>
      <c r="AC46" s="312"/>
      <c r="AD46" s="312"/>
      <c r="AE46" s="312"/>
      <c r="AF46" s="312"/>
      <c r="AH46" s="326"/>
      <c r="AI46" s="326"/>
      <c r="AJ46" s="326"/>
      <c r="AK46" s="326"/>
      <c r="AL46" s="312"/>
      <c r="AM46" s="326"/>
      <c r="AN46" s="326"/>
      <c r="AO46" s="305"/>
      <c r="AP46" s="309"/>
      <c r="AQ46" s="30"/>
      <c r="AR46" s="30"/>
      <c r="AS46" s="312"/>
      <c r="AT46" s="484"/>
      <c r="AU46" s="484"/>
      <c r="AV46" s="484"/>
      <c r="AW46" s="484"/>
      <c r="AX46" s="484"/>
      <c r="AY46" s="484"/>
      <c r="AZ46" s="484"/>
      <c r="BA46" s="484"/>
      <c r="BB46" s="484"/>
      <c r="BC46" s="484"/>
      <c r="BD46" s="484"/>
      <c r="BE46" s="691"/>
      <c r="BF46" s="695"/>
      <c r="BG46" s="695"/>
      <c r="BH46" s="691"/>
      <c r="BI46" s="690"/>
      <c r="BJ46" s="690"/>
      <c r="BK46" s="690"/>
      <c r="BL46" s="690"/>
      <c r="BM46" s="690"/>
      <c r="BN46" s="690"/>
      <c r="BO46" s="691"/>
      <c r="BP46" s="695"/>
      <c r="BQ46" s="695"/>
      <c r="BR46" s="691"/>
      <c r="BS46" s="690"/>
      <c r="BT46" s="690"/>
      <c r="BU46" s="690"/>
      <c r="BV46" s="690"/>
      <c r="BW46" s="690"/>
      <c r="BX46" s="691"/>
      <c r="BY46" s="695"/>
      <c r="BZ46" s="695"/>
      <c r="CA46" s="691"/>
      <c r="CB46" s="305"/>
    </row>
    <row r="47" spans="1:83" ht="7.5" customHeight="1">
      <c r="A47" s="26"/>
      <c r="B47" s="26"/>
      <c r="C47" s="26"/>
      <c r="D47" s="26"/>
      <c r="E47" s="26"/>
      <c r="F47" s="26"/>
      <c r="G47" s="26"/>
      <c r="H47" s="26"/>
      <c r="AJ47" s="312"/>
      <c r="AK47" s="312"/>
      <c r="AM47" s="312"/>
      <c r="AN47" s="305"/>
      <c r="AO47" s="305"/>
      <c r="AP47" s="309"/>
      <c r="AT47" s="337"/>
      <c r="AU47" s="337"/>
      <c r="AV47" s="337"/>
      <c r="AW47" s="337"/>
      <c r="AX47" s="337"/>
      <c r="AY47" s="337"/>
      <c r="AZ47" s="337"/>
      <c r="BA47" s="692" t="s">
        <v>252</v>
      </c>
      <c r="BB47" s="692"/>
      <c r="BC47" s="692"/>
      <c r="BD47" s="692"/>
      <c r="BE47" s="692"/>
      <c r="BF47" s="695" t="e">
        <f>VLOOKUP($Y$11,管理データ原紙!$B$6:$BA$65613,49,FALSE)</f>
        <v>#N/A</v>
      </c>
      <c r="BG47" s="695"/>
      <c r="BH47" s="691" t="s">
        <v>2</v>
      </c>
      <c r="BI47" s="337"/>
      <c r="BJ47" s="337"/>
      <c r="BK47" s="337"/>
      <c r="BL47" s="337"/>
      <c r="BM47" s="337"/>
      <c r="BN47" s="337"/>
      <c r="BO47" s="337"/>
      <c r="BP47" s="291"/>
      <c r="BQ47" s="291"/>
      <c r="BR47" s="337"/>
      <c r="BS47" s="337"/>
      <c r="BT47" s="337"/>
      <c r="BU47" s="337"/>
      <c r="BV47" s="337"/>
      <c r="BW47" s="337"/>
      <c r="BX47" s="337"/>
      <c r="BY47" s="291"/>
      <c r="BZ47" s="291"/>
      <c r="CA47" s="337"/>
      <c r="CB47" s="337"/>
    </row>
    <row r="48" spans="1:83" ht="7.5" customHeight="1">
      <c r="AJ48" s="312"/>
      <c r="AK48" s="312"/>
      <c r="AL48" s="312"/>
      <c r="AM48" s="312"/>
      <c r="AN48" s="305"/>
      <c r="AO48" s="305"/>
      <c r="AT48" s="289"/>
      <c r="AU48" s="337"/>
      <c r="AV48" s="289"/>
      <c r="AW48" s="289"/>
      <c r="AX48" s="289"/>
      <c r="AY48" s="341"/>
      <c r="AZ48" s="293"/>
      <c r="BA48" s="692"/>
      <c r="BB48" s="692"/>
      <c r="BC48" s="692"/>
      <c r="BD48" s="692"/>
      <c r="BE48" s="692"/>
      <c r="BF48" s="695"/>
      <c r="BG48" s="695"/>
      <c r="BH48" s="691"/>
      <c r="BI48" s="294"/>
      <c r="BJ48" s="294"/>
      <c r="BK48" s="289"/>
      <c r="BL48" s="289"/>
      <c r="BM48" s="289"/>
      <c r="BN48" s="289"/>
      <c r="BO48" s="289"/>
      <c r="BP48" s="289"/>
      <c r="BQ48" s="289"/>
      <c r="BR48" s="289"/>
      <c r="BS48" s="289"/>
      <c r="BT48" s="289"/>
      <c r="BU48" s="289"/>
      <c r="BV48" s="289"/>
      <c r="BW48" s="289"/>
      <c r="BX48" s="289"/>
      <c r="BY48" s="289"/>
      <c r="BZ48" s="289"/>
      <c r="CA48" s="305"/>
      <c r="CB48" s="305"/>
    </row>
    <row r="49" spans="1:81" ht="7.5" customHeight="1">
      <c r="A49" s="484" t="s">
        <v>49</v>
      </c>
      <c r="B49" s="488"/>
      <c r="C49" s="488"/>
      <c r="D49" s="488"/>
      <c r="E49" s="488"/>
      <c r="F49" s="488"/>
      <c r="G49" s="488"/>
      <c r="H49" s="316"/>
      <c r="I49" s="738" t="e">
        <f>VLOOKUP($Y$11,管理データ原紙!$B$6:$AZ$65613,9,FALSE)</f>
        <v>#N/A</v>
      </c>
      <c r="J49" s="748"/>
      <c r="K49" s="749" t="e">
        <f>VLOOKUP($Y$11,管理データ原紙!$B$6:$AZ$65613,9,FALSE)</f>
        <v>#N/A</v>
      </c>
      <c r="L49" s="749"/>
      <c r="M49" s="498" t="s">
        <v>20</v>
      </c>
      <c r="N49" s="707" t="e">
        <f>VLOOKUP($Y$11,管理データ原紙!$B$6:$AZ$65613,9,FALSE)</f>
        <v>#N/A</v>
      </c>
      <c r="O49" s="707"/>
      <c r="P49" s="498" t="s">
        <v>50</v>
      </c>
      <c r="Q49" s="740" t="e">
        <f>VLOOKUP($Y$11,管理データ原紙!$B$6:$AZ$65613,9,FALSE)</f>
        <v>#N/A</v>
      </c>
      <c r="R49" s="740"/>
      <c r="S49" s="498" t="s">
        <v>21</v>
      </c>
      <c r="U49" s="498"/>
      <c r="V49" s="498"/>
      <c r="W49" s="502"/>
      <c r="X49" s="502"/>
      <c r="Y49" s="498"/>
      <c r="Z49" s="502"/>
      <c r="AA49" s="502"/>
      <c r="AB49" s="498"/>
      <c r="AC49" s="502"/>
      <c r="AD49" s="498"/>
      <c r="AE49" s="315"/>
      <c r="AF49" s="315"/>
      <c r="AG49" s="315"/>
      <c r="AH49" s="315"/>
      <c r="AI49" s="315"/>
      <c r="AJ49" s="315"/>
      <c r="AK49" s="315"/>
      <c r="AL49" s="315"/>
      <c r="AM49" s="315"/>
      <c r="AN49" s="315"/>
      <c r="AO49" s="329"/>
      <c r="AP49" s="309"/>
      <c r="AS49" s="30"/>
      <c r="AT49" s="305"/>
      <c r="AU49" s="305"/>
      <c r="AV49" s="289"/>
      <c r="AW49" s="289"/>
      <c r="AX49" s="289"/>
      <c r="AY49" s="338"/>
      <c r="AZ49" s="359"/>
      <c r="BA49" s="692"/>
      <c r="BB49" s="692"/>
      <c r="BC49" s="692"/>
      <c r="BD49" s="692"/>
      <c r="BE49" s="692"/>
      <c r="BF49" s="695"/>
      <c r="BG49" s="695"/>
      <c r="BH49" s="692"/>
      <c r="BI49" s="294"/>
      <c r="BJ49" s="294"/>
      <c r="BK49" s="289"/>
      <c r="BL49" s="289"/>
      <c r="BM49" s="289"/>
      <c r="BN49" s="289"/>
      <c r="BO49" s="289"/>
      <c r="BP49" s="289"/>
      <c r="BQ49" s="289"/>
      <c r="BR49" s="289"/>
      <c r="BS49" s="289"/>
      <c r="BT49" s="289"/>
      <c r="BU49" s="289"/>
      <c r="BV49" s="289"/>
      <c r="BW49" s="289"/>
      <c r="BX49" s="289"/>
      <c r="BY49" s="289"/>
      <c r="BZ49" s="289"/>
      <c r="CA49" s="305"/>
      <c r="CB49" s="305"/>
    </row>
    <row r="50" spans="1:81" ht="7.5" customHeight="1">
      <c r="A50" s="488"/>
      <c r="B50" s="488"/>
      <c r="C50" s="488"/>
      <c r="D50" s="488"/>
      <c r="E50" s="488"/>
      <c r="F50" s="488"/>
      <c r="G50" s="488"/>
      <c r="H50" s="316"/>
      <c r="I50" s="748"/>
      <c r="J50" s="748"/>
      <c r="K50" s="749"/>
      <c r="L50" s="749"/>
      <c r="M50" s="502"/>
      <c r="N50" s="707"/>
      <c r="O50" s="707"/>
      <c r="P50" s="498"/>
      <c r="Q50" s="740"/>
      <c r="R50" s="740"/>
      <c r="S50" s="498"/>
      <c r="T50" s="319"/>
      <c r="U50" s="498"/>
      <c r="V50" s="498"/>
      <c r="W50" s="502"/>
      <c r="X50" s="502"/>
      <c r="Y50" s="498"/>
      <c r="Z50" s="502"/>
      <c r="AA50" s="502"/>
      <c r="AB50" s="498"/>
      <c r="AC50" s="502"/>
      <c r="AD50" s="498"/>
      <c r="AE50" s="315"/>
      <c r="AF50" s="315"/>
      <c r="AG50" s="315"/>
      <c r="AH50" s="315"/>
      <c r="AI50" s="315"/>
      <c r="AJ50" s="315"/>
      <c r="AK50" s="315"/>
      <c r="AL50" s="315"/>
      <c r="AM50" s="315"/>
      <c r="AN50" s="315"/>
      <c r="AO50" s="330"/>
      <c r="AP50" s="309"/>
      <c r="AQ50" s="309"/>
      <c r="AR50" s="309"/>
      <c r="AS50" s="30"/>
      <c r="AT50" s="484" t="s">
        <v>52</v>
      </c>
      <c r="AU50" s="692"/>
      <c r="AV50" s="692"/>
      <c r="AW50" s="692"/>
      <c r="AX50" s="692"/>
      <c r="AY50" s="692"/>
      <c r="AZ50" s="692"/>
      <c r="BA50" s="692"/>
      <c r="BB50" s="692"/>
      <c r="BC50" s="289"/>
      <c r="BD50" s="289"/>
      <c r="BE50" s="289"/>
      <c r="BF50" s="289"/>
      <c r="BG50" s="289"/>
      <c r="BH50" s="289"/>
      <c r="BI50" s="289"/>
      <c r="BJ50" s="289"/>
      <c r="BK50" s="289"/>
      <c r="BL50" s="289"/>
      <c r="BM50" s="289"/>
      <c r="BN50" s="289"/>
      <c r="BO50" s="289"/>
      <c r="BP50" s="289"/>
      <c r="BQ50" s="289"/>
      <c r="BR50" s="289"/>
      <c r="BS50" s="289"/>
      <c r="BT50" s="289"/>
      <c r="BU50" s="289"/>
      <c r="BV50" s="289"/>
      <c r="BW50" s="289"/>
      <c r="BX50" s="289"/>
      <c r="BY50" s="289"/>
      <c r="BZ50" s="289"/>
      <c r="CA50" s="289"/>
      <c r="CB50" s="289"/>
    </row>
    <row r="51" spans="1:81" ht="7.5" customHeight="1">
      <c r="A51" s="488"/>
      <c r="B51" s="488"/>
      <c r="C51" s="488"/>
      <c r="D51" s="488"/>
      <c r="E51" s="488"/>
      <c r="F51" s="488"/>
      <c r="G51" s="488"/>
      <c r="H51" s="316"/>
      <c r="I51" s="748"/>
      <c r="J51" s="748"/>
      <c r="K51" s="749"/>
      <c r="L51" s="749"/>
      <c r="M51" s="502"/>
      <c r="N51" s="707"/>
      <c r="O51" s="707"/>
      <c r="P51" s="498"/>
      <c r="Q51" s="740"/>
      <c r="R51" s="740"/>
      <c r="S51" s="498"/>
      <c r="T51" s="319"/>
      <c r="U51" s="498"/>
      <c r="V51" s="498"/>
      <c r="W51" s="502"/>
      <c r="X51" s="502"/>
      <c r="Y51" s="498"/>
      <c r="Z51" s="502"/>
      <c r="AA51" s="502"/>
      <c r="AB51" s="498"/>
      <c r="AC51" s="502"/>
      <c r="AD51" s="498"/>
      <c r="AE51" s="315"/>
      <c r="AF51" s="315"/>
      <c r="AG51" s="315"/>
      <c r="AH51" s="315"/>
      <c r="AI51" s="315"/>
      <c r="AJ51" s="315"/>
      <c r="AK51" s="315"/>
      <c r="AL51" s="315"/>
      <c r="AM51" s="315"/>
      <c r="AN51" s="315"/>
      <c r="AP51" s="309"/>
      <c r="AQ51" s="309"/>
      <c r="AR51" s="309"/>
      <c r="AS51" s="30"/>
      <c r="AT51" s="692"/>
      <c r="AU51" s="692"/>
      <c r="AV51" s="692"/>
      <c r="AW51" s="692"/>
      <c r="AX51" s="692"/>
      <c r="AY51" s="692"/>
      <c r="AZ51" s="692"/>
      <c r="BA51" s="692"/>
      <c r="BB51" s="692"/>
      <c r="BC51" s="289"/>
      <c r="BD51" s="289"/>
      <c r="BE51" s="289"/>
      <c r="BF51" s="289"/>
      <c r="BG51" s="289"/>
      <c r="BH51" s="289"/>
      <c r="BI51" s="289"/>
      <c r="BJ51" s="289"/>
      <c r="BK51" s="289"/>
      <c r="BL51" s="289"/>
      <c r="BM51" s="289"/>
      <c r="BN51" s="289"/>
      <c r="BO51" s="289"/>
      <c r="BP51" s="289"/>
      <c r="BQ51" s="289"/>
      <c r="BR51" s="289"/>
      <c r="BS51" s="289"/>
      <c r="BT51" s="289"/>
      <c r="BU51" s="289"/>
      <c r="BV51" s="289"/>
      <c r="BW51" s="289"/>
      <c r="BX51" s="289"/>
      <c r="BY51" s="289"/>
      <c r="BZ51" s="289"/>
      <c r="CA51" s="289"/>
      <c r="CB51" s="289"/>
    </row>
    <row r="52" spans="1:81" ht="7.5" customHeight="1">
      <c r="AJ52" s="312"/>
      <c r="AK52" s="312"/>
      <c r="AM52" s="312"/>
      <c r="AO52" s="305"/>
      <c r="AQ52" s="309"/>
      <c r="AR52" s="309"/>
      <c r="AT52" s="692"/>
      <c r="AU52" s="692"/>
      <c r="AV52" s="692"/>
      <c r="AW52" s="692"/>
      <c r="AX52" s="692"/>
      <c r="AY52" s="692"/>
      <c r="AZ52" s="692"/>
      <c r="BA52" s="692"/>
      <c r="BB52" s="692"/>
      <c r="BC52" s="289"/>
      <c r="BD52" s="289"/>
      <c r="BE52" s="289"/>
      <c r="BF52" s="289"/>
      <c r="BG52" s="289"/>
      <c r="BH52" s="289"/>
      <c r="BI52" s="289"/>
      <c r="BJ52" s="289"/>
      <c r="BK52" s="289"/>
      <c r="BL52" s="289"/>
      <c r="BM52" s="289"/>
      <c r="BN52" s="289"/>
      <c r="BO52" s="289"/>
      <c r="BP52" s="289"/>
      <c r="BQ52" s="289"/>
      <c r="BR52" s="289"/>
      <c r="BS52" s="289"/>
      <c r="BT52" s="289"/>
      <c r="BU52" s="289"/>
      <c r="BV52" s="289"/>
      <c r="BW52" s="289"/>
      <c r="BX52" s="289"/>
      <c r="BY52" s="289"/>
      <c r="BZ52" s="289"/>
      <c r="CA52" s="289"/>
      <c r="CB52" s="289"/>
    </row>
    <row r="53" spans="1:81" ht="7.5" customHeight="1">
      <c r="A53" s="484" t="s">
        <v>53</v>
      </c>
      <c r="B53" s="488"/>
      <c r="C53" s="488"/>
      <c r="D53" s="488"/>
      <c r="E53" s="488"/>
      <c r="F53" s="488"/>
      <c r="G53" s="488"/>
      <c r="H53" s="870" t="s">
        <v>153</v>
      </c>
      <c r="I53" s="870"/>
      <c r="J53" s="870"/>
      <c r="K53" s="870"/>
      <c r="L53" s="870"/>
      <c r="M53" s="870"/>
      <c r="N53" s="870"/>
      <c r="O53" s="870"/>
      <c r="P53" s="870"/>
      <c r="Q53" s="870"/>
      <c r="R53" s="870"/>
      <c r="S53" s="870"/>
      <c r="T53" s="870"/>
      <c r="U53" s="870"/>
      <c r="V53" s="871" t="e">
        <f>VLOOKUP($Y$11,管理データ原紙!$B$6:$AZ$65613,10,FALSE)</f>
        <v>#N/A</v>
      </c>
      <c r="W53" s="871"/>
      <c r="X53" s="871"/>
      <c r="Y53" s="871"/>
      <c r="Z53" s="871"/>
      <c r="AA53" s="871"/>
      <c r="AB53" s="871"/>
      <c r="AC53" s="871"/>
      <c r="AD53" s="488" t="s">
        <v>2</v>
      </c>
      <c r="AO53" s="309"/>
      <c r="AQ53" s="312"/>
      <c r="AR53" s="312"/>
      <c r="AS53" s="309"/>
      <c r="AT53" s="341"/>
      <c r="AU53" s="690" t="s">
        <v>337</v>
      </c>
      <c r="AV53" s="692"/>
      <c r="AW53" s="692"/>
      <c r="AX53" s="692"/>
      <c r="AY53" s="692"/>
      <c r="AZ53" s="704" t="e">
        <f>IF(OR(ISBLANK($Y$16),ISBLANK($AU$101)),IF(U57="無期","６０歳","対象外"),IF(U57="無期",IF(DATEDIF((($V$17&amp;$Y$16&amp;$AA$16&amp;$AB$16&amp;$AD$16&amp;$AE$16&amp;$AG$16)*1)-1,($AS$101&amp;$AU$101&amp;$AW$101&amp;$AX$101&amp;$AZ$101&amp;$BA$101&amp;$BC$101)*1,"Y")&lt;60,"６０歳","６５歳"),"対象外"))</f>
        <v>#N/A</v>
      </c>
      <c r="BA53" s="704"/>
      <c r="BB53" s="704"/>
      <c r="BC53" s="289"/>
      <c r="BD53" s="289"/>
      <c r="BE53" s="690" t="s">
        <v>202</v>
      </c>
      <c r="BF53" s="692"/>
      <c r="BG53" s="692"/>
      <c r="BH53" s="692"/>
      <c r="BI53" s="692"/>
      <c r="BJ53" s="692"/>
      <c r="BK53" s="692"/>
      <c r="BL53" s="692"/>
      <c r="BM53" s="486" t="s">
        <v>56</v>
      </c>
      <c r="BN53" s="692"/>
      <c r="BO53" s="693" t="e">
        <f>VLOOKUP($Y$11,管理データ原紙!$B$6:$BA$65613,50,FALSE)</f>
        <v>#N/A</v>
      </c>
      <c r="BP53" s="693"/>
      <c r="BQ53" s="484" t="s">
        <v>330</v>
      </c>
      <c r="BR53" s="692"/>
      <c r="BS53" s="509" t="e">
        <f>IF(U57="無期","平成37年3月31日迄は60歳定年後の再雇用に関する基準があります。","")</f>
        <v>#N/A</v>
      </c>
      <c r="BT53" s="509"/>
      <c r="BU53" s="509"/>
      <c r="BV53" s="509"/>
      <c r="BW53" s="509"/>
      <c r="BX53" s="509"/>
      <c r="BY53" s="509"/>
      <c r="BZ53" s="509"/>
      <c r="CA53" s="509"/>
      <c r="CB53" s="509"/>
    </row>
    <row r="54" spans="1:81" ht="7.5" customHeight="1">
      <c r="A54" s="488"/>
      <c r="B54" s="488"/>
      <c r="C54" s="488"/>
      <c r="D54" s="488"/>
      <c r="E54" s="488"/>
      <c r="F54" s="488"/>
      <c r="G54" s="488"/>
      <c r="H54" s="870"/>
      <c r="I54" s="870"/>
      <c r="J54" s="870"/>
      <c r="K54" s="870"/>
      <c r="L54" s="870"/>
      <c r="M54" s="870"/>
      <c r="N54" s="870"/>
      <c r="O54" s="870"/>
      <c r="P54" s="870"/>
      <c r="Q54" s="870"/>
      <c r="R54" s="870"/>
      <c r="S54" s="870"/>
      <c r="T54" s="870"/>
      <c r="U54" s="870"/>
      <c r="V54" s="871"/>
      <c r="W54" s="871"/>
      <c r="X54" s="871"/>
      <c r="Y54" s="871"/>
      <c r="Z54" s="871"/>
      <c r="AA54" s="871"/>
      <c r="AB54" s="871"/>
      <c r="AC54" s="871"/>
      <c r="AD54" s="488"/>
      <c r="AO54" s="309"/>
      <c r="AQ54" s="312"/>
      <c r="AR54" s="312"/>
      <c r="AS54" s="309"/>
      <c r="AT54" s="341"/>
      <c r="AU54" s="692"/>
      <c r="AV54" s="692"/>
      <c r="AW54" s="692"/>
      <c r="AX54" s="692"/>
      <c r="AY54" s="692"/>
      <c r="AZ54" s="704"/>
      <c r="BA54" s="704"/>
      <c r="BB54" s="704"/>
      <c r="BC54" s="289"/>
      <c r="BD54" s="289"/>
      <c r="BE54" s="692"/>
      <c r="BF54" s="692"/>
      <c r="BG54" s="692"/>
      <c r="BH54" s="692"/>
      <c r="BI54" s="692"/>
      <c r="BJ54" s="692"/>
      <c r="BK54" s="692"/>
      <c r="BL54" s="692"/>
      <c r="BM54" s="692"/>
      <c r="BN54" s="692"/>
      <c r="BO54" s="693"/>
      <c r="BP54" s="693"/>
      <c r="BQ54" s="692"/>
      <c r="BR54" s="692"/>
      <c r="BS54" s="509"/>
      <c r="BT54" s="509"/>
      <c r="BU54" s="509"/>
      <c r="BV54" s="509"/>
      <c r="BW54" s="509"/>
      <c r="BX54" s="509"/>
      <c r="BY54" s="509"/>
      <c r="BZ54" s="509"/>
      <c r="CA54" s="509"/>
      <c r="CB54" s="509"/>
    </row>
    <row r="55" spans="1:81" ht="7.5" customHeight="1">
      <c r="A55" s="488"/>
      <c r="B55" s="488"/>
      <c r="C55" s="488"/>
      <c r="D55" s="488"/>
      <c r="E55" s="488"/>
      <c r="F55" s="488"/>
      <c r="G55" s="488"/>
      <c r="H55" s="870"/>
      <c r="I55" s="870"/>
      <c r="J55" s="870"/>
      <c r="K55" s="870"/>
      <c r="L55" s="870"/>
      <c r="M55" s="870"/>
      <c r="N55" s="870"/>
      <c r="O55" s="870"/>
      <c r="P55" s="870"/>
      <c r="Q55" s="870"/>
      <c r="R55" s="870"/>
      <c r="S55" s="870"/>
      <c r="T55" s="870"/>
      <c r="U55" s="870"/>
      <c r="V55" s="871"/>
      <c r="W55" s="871"/>
      <c r="X55" s="871"/>
      <c r="Y55" s="871"/>
      <c r="Z55" s="871"/>
      <c r="AA55" s="871"/>
      <c r="AB55" s="871"/>
      <c r="AC55" s="871"/>
      <c r="AD55" s="488"/>
      <c r="AO55" s="309"/>
      <c r="AQ55" s="312"/>
      <c r="AR55" s="312"/>
      <c r="AS55" s="309"/>
      <c r="AT55" s="341"/>
      <c r="AU55" s="692"/>
      <c r="AV55" s="692"/>
      <c r="AW55" s="692"/>
      <c r="AX55" s="692"/>
      <c r="AY55" s="692"/>
      <c r="AZ55" s="704"/>
      <c r="BA55" s="704"/>
      <c r="BB55" s="704"/>
      <c r="BC55" s="289"/>
      <c r="BD55" s="289"/>
      <c r="BE55" s="692"/>
      <c r="BF55" s="692"/>
      <c r="BG55" s="692"/>
      <c r="BH55" s="692"/>
      <c r="BI55" s="692"/>
      <c r="BJ55" s="692"/>
      <c r="BK55" s="692"/>
      <c r="BL55" s="692"/>
      <c r="BM55" s="692"/>
      <c r="BN55" s="692"/>
      <c r="BO55" s="693"/>
      <c r="BP55" s="693"/>
      <c r="BQ55" s="692"/>
      <c r="BR55" s="692"/>
      <c r="BS55" s="509"/>
      <c r="BT55" s="509"/>
      <c r="BU55" s="509"/>
      <c r="BV55" s="509"/>
      <c r="BW55" s="509"/>
      <c r="BX55" s="509"/>
      <c r="BY55" s="509"/>
      <c r="BZ55" s="509"/>
      <c r="CA55" s="509"/>
      <c r="CB55" s="509"/>
    </row>
    <row r="56" spans="1:81" ht="7.5" customHeight="1">
      <c r="AO56" s="309"/>
      <c r="AQ56" s="312"/>
      <c r="AR56" s="312"/>
      <c r="AS56" s="309"/>
      <c r="AT56" s="341"/>
      <c r="AU56" s="484" t="s">
        <v>336</v>
      </c>
      <c r="AV56" s="692"/>
      <c r="AW56" s="692"/>
      <c r="AX56" s="692"/>
      <c r="AY56" s="692"/>
      <c r="AZ56" s="692"/>
      <c r="BA56" s="692"/>
      <c r="BB56" s="692"/>
      <c r="BC56" s="692"/>
      <c r="BD56" s="692"/>
      <c r="BE56" s="692"/>
      <c r="BF56" s="692"/>
      <c r="BG56" s="692"/>
      <c r="BH56" s="692"/>
      <c r="BI56" s="692"/>
      <c r="BJ56" s="692"/>
      <c r="BK56" s="692"/>
      <c r="BL56" s="692"/>
      <c r="BM56" s="692"/>
      <c r="BN56" s="692"/>
      <c r="BO56" s="692"/>
      <c r="BP56" s="692"/>
      <c r="BQ56" s="692"/>
      <c r="BR56" s="692"/>
      <c r="BS56" s="692"/>
      <c r="BT56" s="692"/>
      <c r="BU56" s="692"/>
      <c r="BV56" s="692"/>
      <c r="BW56" s="692"/>
      <c r="BX56" s="692"/>
      <c r="BY56" s="305"/>
      <c r="BZ56" s="305"/>
      <c r="CA56" s="336"/>
      <c r="CB56" s="336"/>
    </row>
    <row r="57" spans="1:81" ht="7.5" customHeight="1">
      <c r="A57" s="694" t="e">
        <f>IF(U57&lt;&gt;"無期","■ 雇用期間　　：","■ 無期雇用転換日：")</f>
        <v>#N/A</v>
      </c>
      <c r="B57" s="694"/>
      <c r="C57" s="694"/>
      <c r="D57" s="694"/>
      <c r="E57" s="694"/>
      <c r="F57" s="694"/>
      <c r="G57" s="694"/>
      <c r="H57" s="694"/>
      <c r="I57" s="738" t="e">
        <f>VLOOKUP($Y$11,管理データ原紙!$B$6:$AZ$65613,11,FALSE)</f>
        <v>#N/A</v>
      </c>
      <c r="J57" s="748"/>
      <c r="K57" s="739" t="e">
        <f>VLOOKUP($Y$11,管理データ原紙!$B$6:$AZ$65613,11,FALSE)</f>
        <v>#N/A</v>
      </c>
      <c r="L57" s="739"/>
      <c r="M57" s="702" t="s">
        <v>20</v>
      </c>
      <c r="N57" s="868" t="e">
        <f>VLOOKUP($Y$11,管理データ原紙!$B$6:$AZ$65613,11,FALSE)</f>
        <v>#N/A</v>
      </c>
      <c r="O57" s="868"/>
      <c r="P57" s="702" t="s">
        <v>50</v>
      </c>
      <c r="Q57" s="742" t="e">
        <f>VLOOKUP($Y$11,管理データ原紙!$B$6:$AZ$65613,11,FALSE)</f>
        <v>#N/A</v>
      </c>
      <c r="R57" s="742"/>
      <c r="S57" s="702" t="s">
        <v>21</v>
      </c>
      <c r="T57" s="289"/>
      <c r="U57" s="738" t="e">
        <f>VLOOKUP($Y$11,管理データ原紙!$B$6:$AZ$65613,12,FALSE)</f>
        <v>#N/A</v>
      </c>
      <c r="V57" s="738"/>
      <c r="W57" s="749" t="e">
        <f>VLOOKUP($Y$11,管理データ原紙!$B$6:$AZ$65613,12,FALSE)</f>
        <v>#N/A</v>
      </c>
      <c r="X57" s="749"/>
      <c r="Y57" s="702" t="s">
        <v>20</v>
      </c>
      <c r="Z57" s="707" t="e">
        <f>VLOOKUP($Y$11,管理データ原紙!$B$6:$AZ$65613,12,FALSE)</f>
        <v>#N/A</v>
      </c>
      <c r="AA57" s="707"/>
      <c r="AB57" s="702" t="s">
        <v>50</v>
      </c>
      <c r="AC57" s="740" t="e">
        <f>VLOOKUP($Y$11,管理データ原紙!$B$6:$AZ$65613,12,FALSE)</f>
        <v>#N/A</v>
      </c>
      <c r="AD57" s="741"/>
      <c r="AE57" s="702" t="s">
        <v>21</v>
      </c>
      <c r="AF57" s="290"/>
      <c r="AG57" s="315"/>
      <c r="AH57" s="315"/>
      <c r="AI57" s="315"/>
      <c r="AJ57" s="315"/>
      <c r="AK57" s="315"/>
      <c r="AL57" s="315"/>
      <c r="AM57" s="315"/>
      <c r="AN57" s="315"/>
      <c r="AO57" s="309"/>
      <c r="AP57" s="326"/>
      <c r="AQ57" s="312"/>
      <c r="AR57" s="312"/>
      <c r="AS57" s="309"/>
      <c r="AT57" s="295"/>
      <c r="AU57" s="692"/>
      <c r="AV57" s="692"/>
      <c r="AW57" s="692"/>
      <c r="AX57" s="692"/>
      <c r="AY57" s="692"/>
      <c r="AZ57" s="692"/>
      <c r="BA57" s="692"/>
      <c r="BB57" s="692"/>
      <c r="BC57" s="692"/>
      <c r="BD57" s="692"/>
      <c r="BE57" s="692"/>
      <c r="BF57" s="692"/>
      <c r="BG57" s="692"/>
      <c r="BH57" s="692"/>
      <c r="BI57" s="692"/>
      <c r="BJ57" s="692"/>
      <c r="BK57" s="692"/>
      <c r="BL57" s="692"/>
      <c r="BM57" s="692"/>
      <c r="BN57" s="692"/>
      <c r="BO57" s="692"/>
      <c r="BP57" s="692"/>
      <c r="BQ57" s="692"/>
      <c r="BR57" s="692"/>
      <c r="BS57" s="692"/>
      <c r="BT57" s="692"/>
      <c r="BU57" s="692"/>
      <c r="BV57" s="692"/>
      <c r="BW57" s="692"/>
      <c r="BX57" s="692"/>
      <c r="BY57" s="305"/>
      <c r="BZ57" s="305"/>
      <c r="CA57" s="336"/>
      <c r="CB57" s="336"/>
    </row>
    <row r="58" spans="1:81" ht="7.5" customHeight="1">
      <c r="A58" s="694"/>
      <c r="B58" s="694"/>
      <c r="C58" s="694"/>
      <c r="D58" s="694"/>
      <c r="E58" s="694"/>
      <c r="F58" s="694"/>
      <c r="G58" s="694"/>
      <c r="H58" s="694"/>
      <c r="I58" s="748"/>
      <c r="J58" s="748"/>
      <c r="K58" s="739"/>
      <c r="L58" s="739"/>
      <c r="M58" s="743"/>
      <c r="N58" s="868"/>
      <c r="O58" s="868"/>
      <c r="P58" s="702"/>
      <c r="Q58" s="742"/>
      <c r="R58" s="742"/>
      <c r="S58" s="702"/>
      <c r="T58" s="291" t="s">
        <v>51</v>
      </c>
      <c r="U58" s="738"/>
      <c r="V58" s="738"/>
      <c r="W58" s="749"/>
      <c r="X58" s="749"/>
      <c r="Y58" s="702"/>
      <c r="Z58" s="707"/>
      <c r="AA58" s="707"/>
      <c r="AB58" s="702"/>
      <c r="AC58" s="740"/>
      <c r="AD58" s="741"/>
      <c r="AE58" s="702"/>
      <c r="AF58" s="290"/>
      <c r="AG58" s="315"/>
      <c r="AH58" s="315"/>
      <c r="AI58" s="315"/>
      <c r="AJ58" s="315"/>
      <c r="AK58" s="315"/>
      <c r="AL58" s="315"/>
      <c r="AM58" s="315"/>
      <c r="AN58" s="315"/>
      <c r="AO58" s="309"/>
      <c r="AP58" s="326"/>
      <c r="AQ58" s="312"/>
      <c r="AR58" s="312"/>
      <c r="AS58" s="309"/>
      <c r="AT58" s="296"/>
      <c r="AU58" s="692"/>
      <c r="AV58" s="692"/>
      <c r="AW58" s="692"/>
      <c r="AX58" s="692"/>
      <c r="AY58" s="692"/>
      <c r="AZ58" s="692"/>
      <c r="BA58" s="692"/>
      <c r="BB58" s="692"/>
      <c r="BC58" s="692"/>
      <c r="BD58" s="692"/>
      <c r="BE58" s="692"/>
      <c r="BF58" s="692"/>
      <c r="BG58" s="692"/>
      <c r="BH58" s="692"/>
      <c r="BI58" s="692"/>
      <c r="BJ58" s="692"/>
      <c r="BK58" s="692"/>
      <c r="BL58" s="692"/>
      <c r="BM58" s="692"/>
      <c r="BN58" s="692"/>
      <c r="BO58" s="692"/>
      <c r="BP58" s="692"/>
      <c r="BQ58" s="692"/>
      <c r="BR58" s="692"/>
      <c r="BS58" s="692"/>
      <c r="BT58" s="692"/>
      <c r="BU58" s="692"/>
      <c r="BV58" s="692"/>
      <c r="BW58" s="692"/>
      <c r="BX58" s="692"/>
      <c r="BY58" s="305"/>
      <c r="BZ58" s="305"/>
      <c r="CA58" s="336"/>
      <c r="CB58" s="336"/>
    </row>
    <row r="59" spans="1:81" ht="7.5" customHeight="1">
      <c r="A59" s="694"/>
      <c r="B59" s="694"/>
      <c r="C59" s="694"/>
      <c r="D59" s="694"/>
      <c r="E59" s="694"/>
      <c r="F59" s="694"/>
      <c r="G59" s="694"/>
      <c r="H59" s="694"/>
      <c r="I59" s="748"/>
      <c r="J59" s="748"/>
      <c r="K59" s="739"/>
      <c r="L59" s="739"/>
      <c r="M59" s="743"/>
      <c r="N59" s="868"/>
      <c r="O59" s="868"/>
      <c r="P59" s="702"/>
      <c r="Q59" s="742"/>
      <c r="R59" s="742"/>
      <c r="S59" s="702"/>
      <c r="T59" s="291"/>
      <c r="U59" s="738"/>
      <c r="V59" s="738"/>
      <c r="W59" s="749"/>
      <c r="X59" s="749"/>
      <c r="Y59" s="702"/>
      <c r="Z59" s="707"/>
      <c r="AA59" s="707"/>
      <c r="AB59" s="702"/>
      <c r="AC59" s="740"/>
      <c r="AD59" s="741"/>
      <c r="AE59" s="702"/>
      <c r="AF59" s="290"/>
      <c r="AG59" s="315"/>
      <c r="AH59" s="315"/>
      <c r="AI59" s="315"/>
      <c r="AJ59" s="315"/>
      <c r="AK59" s="315"/>
      <c r="AL59" s="315"/>
      <c r="AM59" s="315"/>
      <c r="AN59" s="315"/>
      <c r="AO59" s="309"/>
      <c r="AP59" s="326"/>
      <c r="AQ59" s="326"/>
      <c r="AR59" s="326"/>
      <c r="AS59" s="309"/>
      <c r="AT59" s="296"/>
      <c r="AU59" s="690" t="s">
        <v>341</v>
      </c>
      <c r="AV59" s="692"/>
      <c r="AW59" s="692"/>
      <c r="AX59" s="692"/>
      <c r="AY59" s="692"/>
      <c r="AZ59" s="775" t="s">
        <v>342</v>
      </c>
      <c r="BA59" s="775"/>
      <c r="BB59" s="775"/>
      <c r="BC59" s="337"/>
      <c r="BD59" s="337"/>
      <c r="BE59" s="337"/>
      <c r="BF59" s="337"/>
      <c r="BG59" s="337"/>
      <c r="BH59" s="337"/>
      <c r="BI59" s="337"/>
      <c r="BJ59" s="289"/>
      <c r="BK59" s="289"/>
      <c r="BL59" s="289"/>
      <c r="BM59" s="289"/>
      <c r="BN59" s="289"/>
      <c r="BO59" s="289"/>
      <c r="BP59" s="289"/>
      <c r="BQ59" s="289"/>
      <c r="BR59" s="289"/>
      <c r="BS59" s="307"/>
      <c r="BT59" s="289"/>
      <c r="BU59" s="305"/>
      <c r="BV59" s="305"/>
      <c r="BW59" s="305"/>
      <c r="BX59" s="305"/>
      <c r="BY59" s="305"/>
      <c r="BZ59" s="305"/>
      <c r="CA59" s="289"/>
      <c r="CB59" s="289"/>
      <c r="CC59" s="289"/>
    </row>
    <row r="60" spans="1:81" ht="7.5" customHeight="1">
      <c r="AO60" s="309"/>
      <c r="AP60" s="309"/>
      <c r="AQ60" s="326"/>
      <c r="AR60" s="326"/>
      <c r="AS60" s="309"/>
      <c r="AT60" s="296"/>
      <c r="AU60" s="692"/>
      <c r="AV60" s="692"/>
      <c r="AW60" s="692"/>
      <c r="AX60" s="692"/>
      <c r="AY60" s="692"/>
      <c r="AZ60" s="775"/>
      <c r="BA60" s="775"/>
      <c r="BB60" s="775"/>
      <c r="BC60" s="337"/>
      <c r="BD60" s="337"/>
      <c r="BE60" s="337"/>
      <c r="BF60" s="337"/>
      <c r="BG60" s="337"/>
      <c r="BH60" s="337"/>
      <c r="BI60" s="337"/>
      <c r="BJ60" s="289"/>
      <c r="BK60" s="289"/>
      <c r="BL60" s="289"/>
      <c r="BM60" s="289"/>
      <c r="BN60" s="289"/>
      <c r="BO60" s="289"/>
      <c r="BP60" s="289"/>
      <c r="BQ60" s="289"/>
      <c r="BR60" s="289"/>
      <c r="BS60" s="307"/>
      <c r="BT60" s="305"/>
      <c r="BU60" s="305"/>
      <c r="BV60" s="305"/>
      <c r="BW60" s="305"/>
      <c r="BX60" s="305"/>
      <c r="BY60" s="305"/>
      <c r="BZ60" s="305"/>
      <c r="CA60" s="289"/>
      <c r="CB60" s="289"/>
      <c r="CC60" s="289"/>
    </row>
    <row r="61" spans="1:81" ht="7.5" customHeight="1">
      <c r="A61" s="484" t="e">
        <f>IF(U57&lt;&gt;"無期",IF(AND(AH6&gt;=1,AH6&lt;100),"","■ 試用期間　　："),"　　（期間の定め")</f>
        <v>#N/A</v>
      </c>
      <c r="B61" s="488"/>
      <c r="C61" s="488"/>
      <c r="D61" s="488"/>
      <c r="E61" s="488"/>
      <c r="F61" s="488"/>
      <c r="G61" s="488"/>
      <c r="H61" s="316"/>
      <c r="I61" s="748" t="e">
        <f>VLOOKUP($Y$11,管理データ原紙!$B$6:$AZ$65613,13,FALSE)</f>
        <v>#N/A</v>
      </c>
      <c r="J61" s="748"/>
      <c r="K61" s="749" t="e">
        <f>VLOOKUP($Y$11,管理データ原紙!$B$6:$AZ$65613,13,FALSE)</f>
        <v>#N/A</v>
      </c>
      <c r="L61" s="749"/>
      <c r="M61" s="702" t="s">
        <v>20</v>
      </c>
      <c r="N61" s="707" t="e">
        <f>VLOOKUP($Y$11,管理データ原紙!$B$6:$AZ$65613,13,FALSE)</f>
        <v>#N/A</v>
      </c>
      <c r="O61" s="707"/>
      <c r="P61" s="702" t="s">
        <v>50</v>
      </c>
      <c r="Q61" s="740" t="e">
        <f>VLOOKUP($Y$11,管理データ原紙!$B$6:$AZ$65613,13,FALSE)</f>
        <v>#N/A</v>
      </c>
      <c r="R61" s="740"/>
      <c r="S61" s="702" t="s">
        <v>21</v>
      </c>
      <c r="T61" s="289"/>
      <c r="U61" s="738" t="e">
        <f>VLOOKUP($Y$11,管理データ原紙!$B$6:$AZ$65613,14,FALSE)</f>
        <v>#N/A</v>
      </c>
      <c r="V61" s="738"/>
      <c r="W61" s="869" t="e">
        <f>VLOOKUP($Y$11,管理データ原紙!$B$6:$AZ$65613,14,FALSE)</f>
        <v>#N/A</v>
      </c>
      <c r="X61" s="869"/>
      <c r="Y61" s="702" t="s">
        <v>20</v>
      </c>
      <c r="Z61" s="754" t="e">
        <f>VLOOKUP($Y$11,管理データ原紙!$B$6:$AZ$65613,14,FALSE)</f>
        <v>#N/A</v>
      </c>
      <c r="AA61" s="754"/>
      <c r="AB61" s="702" t="s">
        <v>50</v>
      </c>
      <c r="AC61" s="708" t="e">
        <f>VLOOKUP($Y$11,管理データ原紙!$B$6:$AZ$65613,14,FALSE)</f>
        <v>#N/A</v>
      </c>
      <c r="AD61" s="708"/>
      <c r="AE61" s="702" t="s">
        <v>21</v>
      </c>
      <c r="AF61" s="290"/>
      <c r="AG61" s="315"/>
      <c r="AH61" s="315"/>
      <c r="AI61" s="315"/>
      <c r="AJ61" s="315"/>
      <c r="AK61" s="315"/>
      <c r="AL61" s="315"/>
      <c r="AM61" s="315"/>
      <c r="AN61" s="315"/>
      <c r="AO61" s="309"/>
      <c r="AP61" s="309"/>
      <c r="AQ61" s="326"/>
      <c r="AR61" s="326"/>
      <c r="AS61" s="312"/>
      <c r="AT61" s="29"/>
      <c r="AU61" s="692"/>
      <c r="AV61" s="692"/>
      <c r="AW61" s="692"/>
      <c r="AX61" s="692"/>
      <c r="AY61" s="692"/>
      <c r="AZ61" s="775"/>
      <c r="BA61" s="775"/>
      <c r="BB61" s="775"/>
      <c r="BC61" s="305"/>
      <c r="BD61" s="305"/>
      <c r="BE61" s="305"/>
      <c r="BF61" s="305"/>
      <c r="BG61" s="305"/>
      <c r="BH61" s="305"/>
      <c r="BI61" s="305"/>
      <c r="BJ61" s="305"/>
      <c r="BK61" s="307"/>
      <c r="BL61" s="289"/>
      <c r="BM61" s="289"/>
      <c r="BN61" s="289"/>
      <c r="BO61" s="289"/>
      <c r="BP61" s="289"/>
      <c r="BQ61" s="289"/>
      <c r="BR61" s="289"/>
      <c r="BS61" s="307"/>
      <c r="BT61" s="305"/>
      <c r="BU61" s="305"/>
      <c r="BV61" s="305"/>
      <c r="BW61" s="305"/>
      <c r="BX61" s="305"/>
      <c r="BY61" s="305"/>
      <c r="BZ61" s="305"/>
      <c r="CA61" s="289"/>
      <c r="CB61" s="289"/>
      <c r="CC61" s="289"/>
    </row>
    <row r="62" spans="1:81" ht="7.5" customHeight="1">
      <c r="A62" s="488"/>
      <c r="B62" s="488"/>
      <c r="C62" s="488"/>
      <c r="D62" s="488"/>
      <c r="E62" s="488"/>
      <c r="F62" s="488"/>
      <c r="G62" s="488"/>
      <c r="H62" s="316"/>
      <c r="I62" s="748"/>
      <c r="J62" s="748"/>
      <c r="K62" s="749"/>
      <c r="L62" s="749"/>
      <c r="M62" s="743"/>
      <c r="N62" s="707"/>
      <c r="O62" s="707"/>
      <c r="P62" s="702"/>
      <c r="Q62" s="740"/>
      <c r="R62" s="740"/>
      <c r="S62" s="702"/>
      <c r="T62" s="291" t="s">
        <v>51</v>
      </c>
      <c r="U62" s="738"/>
      <c r="V62" s="738"/>
      <c r="W62" s="869"/>
      <c r="X62" s="869"/>
      <c r="Y62" s="702"/>
      <c r="Z62" s="754"/>
      <c r="AA62" s="754"/>
      <c r="AB62" s="702"/>
      <c r="AC62" s="708"/>
      <c r="AD62" s="708"/>
      <c r="AE62" s="702"/>
      <c r="AF62" s="290"/>
      <c r="AG62" s="315"/>
      <c r="AH62" s="315"/>
      <c r="AI62" s="315"/>
      <c r="AJ62" s="315"/>
      <c r="AK62" s="315"/>
      <c r="AL62" s="315"/>
      <c r="AM62" s="315"/>
      <c r="AN62" s="315"/>
      <c r="AO62" s="312"/>
      <c r="AP62" s="309"/>
      <c r="AQ62" s="309"/>
      <c r="AR62" s="309"/>
      <c r="AS62" s="312"/>
      <c r="AT62" s="289"/>
      <c r="AU62" s="694" t="s">
        <v>338</v>
      </c>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4"/>
      <c r="BZ62" s="694"/>
      <c r="CA62" s="694"/>
      <c r="CB62" s="694"/>
      <c r="CC62" s="289"/>
    </row>
    <row r="63" spans="1:81" ht="7.5" customHeight="1">
      <c r="A63" s="488"/>
      <c r="B63" s="488"/>
      <c r="C63" s="488"/>
      <c r="D63" s="488"/>
      <c r="E63" s="488"/>
      <c r="F63" s="488"/>
      <c r="G63" s="488"/>
      <c r="H63" s="316"/>
      <c r="I63" s="748"/>
      <c r="J63" s="748"/>
      <c r="K63" s="749"/>
      <c r="L63" s="749"/>
      <c r="M63" s="743"/>
      <c r="N63" s="707"/>
      <c r="O63" s="707"/>
      <c r="P63" s="702"/>
      <c r="Q63" s="740"/>
      <c r="R63" s="740"/>
      <c r="S63" s="702"/>
      <c r="T63" s="291"/>
      <c r="U63" s="738"/>
      <c r="V63" s="738"/>
      <c r="W63" s="869"/>
      <c r="X63" s="869"/>
      <c r="Y63" s="702"/>
      <c r="Z63" s="754"/>
      <c r="AA63" s="754"/>
      <c r="AB63" s="702"/>
      <c r="AC63" s="708"/>
      <c r="AD63" s="708"/>
      <c r="AE63" s="702"/>
      <c r="AF63" s="290"/>
      <c r="AG63" s="315"/>
      <c r="AH63" s="315"/>
      <c r="AI63" s="315"/>
      <c r="AJ63" s="315"/>
      <c r="AK63" s="315"/>
      <c r="AL63" s="315"/>
      <c r="AM63" s="315"/>
      <c r="AN63" s="315"/>
      <c r="AO63" s="312"/>
      <c r="AP63" s="309"/>
      <c r="AQ63" s="309"/>
      <c r="AR63" s="309"/>
      <c r="AS63" s="312"/>
      <c r="AT63" s="336"/>
      <c r="AU63" s="694"/>
      <c r="AV63" s="694"/>
      <c r="AW63" s="694"/>
      <c r="AX63" s="694"/>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4"/>
      <c r="BU63" s="694"/>
      <c r="BV63" s="694"/>
      <c r="BW63" s="694"/>
      <c r="BX63" s="694"/>
      <c r="BY63" s="694"/>
      <c r="BZ63" s="694"/>
      <c r="CA63" s="694"/>
      <c r="CB63" s="694"/>
      <c r="CC63" s="289"/>
    </row>
    <row r="64" spans="1:81" ht="7.5" customHeight="1">
      <c r="AJ64" s="312"/>
      <c r="AK64" s="312"/>
      <c r="AM64" s="312"/>
      <c r="AO64" s="305"/>
      <c r="AP64" s="309"/>
      <c r="AQ64" s="309"/>
      <c r="AR64" s="309"/>
      <c r="AS64" s="326"/>
      <c r="AT64" s="336"/>
      <c r="AU64" s="694"/>
      <c r="AV64" s="694"/>
      <c r="AW64" s="694"/>
      <c r="AX64" s="694"/>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4"/>
      <c r="BU64" s="694"/>
      <c r="BV64" s="694"/>
      <c r="BW64" s="694"/>
      <c r="BX64" s="694"/>
      <c r="BY64" s="694"/>
      <c r="BZ64" s="694"/>
      <c r="CA64" s="694"/>
      <c r="CB64" s="694"/>
      <c r="CC64" s="289"/>
    </row>
    <row r="65" spans="1:81" ht="7.5" customHeight="1">
      <c r="A65" s="484" t="s">
        <v>258</v>
      </c>
      <c r="B65" s="488"/>
      <c r="C65" s="488"/>
      <c r="D65" s="488"/>
      <c r="E65" s="488"/>
      <c r="F65" s="488"/>
      <c r="G65" s="488"/>
      <c r="H65" s="308"/>
      <c r="I65" s="755" t="s">
        <v>560</v>
      </c>
      <c r="J65" s="755"/>
      <c r="K65" s="755"/>
      <c r="L65" s="755"/>
      <c r="M65" s="755"/>
      <c r="N65" s="755"/>
      <c r="O65" s="755"/>
      <c r="P65" s="755"/>
      <c r="Q65" s="755"/>
      <c r="R65" s="755"/>
      <c r="S65" s="755"/>
      <c r="T65" s="755"/>
      <c r="U65" s="755"/>
      <c r="V65" s="755"/>
      <c r="W65" s="755"/>
      <c r="X65" s="755"/>
      <c r="Y65" s="755"/>
      <c r="Z65" s="755"/>
      <c r="AA65" s="755"/>
      <c r="AB65" s="755"/>
      <c r="AC65" s="755"/>
      <c r="AD65" s="755"/>
      <c r="AE65" s="755"/>
      <c r="AF65" s="755"/>
      <c r="AG65" s="755"/>
      <c r="AO65" s="312"/>
      <c r="AP65" s="309"/>
      <c r="AQ65" s="309"/>
      <c r="AR65" s="309"/>
      <c r="AS65" s="326"/>
      <c r="AT65" s="337"/>
      <c r="AU65" s="337"/>
      <c r="AV65" s="337"/>
      <c r="AW65" s="337"/>
      <c r="AX65" s="337"/>
      <c r="AY65" s="337"/>
      <c r="AZ65" s="337"/>
      <c r="BA65" s="337"/>
      <c r="BB65" s="337"/>
      <c r="BC65" s="337"/>
      <c r="BD65" s="337"/>
      <c r="BE65" s="337"/>
      <c r="BF65" s="291"/>
      <c r="BG65" s="291"/>
      <c r="BH65" s="337"/>
      <c r="BI65" s="337"/>
      <c r="BJ65" s="337"/>
      <c r="BK65" s="337"/>
      <c r="BL65" s="337"/>
      <c r="BM65" s="337"/>
      <c r="BN65" s="337"/>
      <c r="BO65" s="337"/>
      <c r="BP65" s="291"/>
      <c r="BQ65" s="291"/>
      <c r="BR65" s="337"/>
      <c r="BS65" s="337"/>
      <c r="BT65" s="337"/>
      <c r="BU65" s="337"/>
      <c r="BV65" s="337"/>
      <c r="BW65" s="337"/>
      <c r="BX65" s="337"/>
      <c r="BY65" s="291"/>
      <c r="BZ65" s="291"/>
      <c r="CA65" s="289"/>
      <c r="CB65" s="289"/>
      <c r="CC65" s="289"/>
    </row>
    <row r="66" spans="1:81" ht="7.5" customHeight="1">
      <c r="A66" s="488"/>
      <c r="B66" s="488"/>
      <c r="C66" s="488"/>
      <c r="D66" s="488"/>
      <c r="E66" s="488"/>
      <c r="F66" s="488"/>
      <c r="G66" s="488"/>
      <c r="H66" s="308"/>
      <c r="I66" s="755"/>
      <c r="J66" s="755"/>
      <c r="K66" s="755"/>
      <c r="L66" s="755"/>
      <c r="M66" s="755"/>
      <c r="N66" s="755"/>
      <c r="O66" s="755"/>
      <c r="P66" s="755"/>
      <c r="Q66" s="755"/>
      <c r="R66" s="755"/>
      <c r="S66" s="755"/>
      <c r="T66" s="755"/>
      <c r="U66" s="755"/>
      <c r="V66" s="755"/>
      <c r="W66" s="755"/>
      <c r="X66" s="755"/>
      <c r="Y66" s="755"/>
      <c r="Z66" s="755"/>
      <c r="AA66" s="755"/>
      <c r="AB66" s="755"/>
      <c r="AC66" s="755"/>
      <c r="AD66" s="755"/>
      <c r="AE66" s="755"/>
      <c r="AF66" s="755"/>
      <c r="AG66" s="755"/>
      <c r="AO66" s="326"/>
      <c r="AP66" s="309"/>
      <c r="AQ66" s="309"/>
      <c r="AR66" s="309"/>
      <c r="AS66" s="326"/>
      <c r="AT66" s="484" t="s">
        <v>64</v>
      </c>
      <c r="AU66" s="692"/>
      <c r="AV66" s="692"/>
      <c r="AW66" s="692"/>
      <c r="AX66" s="692"/>
      <c r="AY66" s="692"/>
      <c r="AZ66" s="336"/>
      <c r="BA66" s="289"/>
      <c r="BB66" s="289"/>
      <c r="BC66" s="289"/>
      <c r="BD66" s="289"/>
      <c r="BE66" s="289"/>
      <c r="BF66" s="289"/>
      <c r="BG66" s="289"/>
      <c r="BH66" s="289"/>
      <c r="BI66" s="289"/>
      <c r="BJ66" s="289"/>
      <c r="BK66" s="289"/>
      <c r="BL66" s="289"/>
      <c r="BM66" s="289"/>
      <c r="BN66" s="289"/>
      <c r="BO66" s="289"/>
      <c r="BP66" s="289"/>
      <c r="BQ66" s="289"/>
      <c r="BR66" s="289"/>
      <c r="BS66" s="289"/>
      <c r="BT66" s="289"/>
      <c r="BU66" s="289"/>
      <c r="BV66" s="289"/>
      <c r="BW66" s="289"/>
      <c r="BX66" s="289"/>
      <c r="BY66" s="289"/>
      <c r="BZ66" s="289"/>
      <c r="CA66" s="289"/>
      <c r="CB66" s="289"/>
      <c r="CC66" s="289"/>
    </row>
    <row r="67" spans="1:81" ht="7.5" customHeight="1">
      <c r="A67" s="488"/>
      <c r="B67" s="488"/>
      <c r="C67" s="488"/>
      <c r="D67" s="488"/>
      <c r="E67" s="488"/>
      <c r="F67" s="488"/>
      <c r="G67" s="488"/>
      <c r="H67" s="308"/>
      <c r="I67" s="755"/>
      <c r="J67" s="755"/>
      <c r="K67" s="755"/>
      <c r="L67" s="755"/>
      <c r="M67" s="755"/>
      <c r="N67" s="755"/>
      <c r="O67" s="755"/>
      <c r="P67" s="755"/>
      <c r="Q67" s="755"/>
      <c r="R67" s="755"/>
      <c r="S67" s="755"/>
      <c r="T67" s="755"/>
      <c r="U67" s="755"/>
      <c r="V67" s="755"/>
      <c r="W67" s="755"/>
      <c r="X67" s="755"/>
      <c r="Y67" s="755"/>
      <c r="Z67" s="755"/>
      <c r="AA67" s="755"/>
      <c r="AB67" s="755"/>
      <c r="AC67" s="755"/>
      <c r="AD67" s="755"/>
      <c r="AE67" s="755"/>
      <c r="AF67" s="755"/>
      <c r="AG67" s="755"/>
      <c r="AO67" s="326"/>
      <c r="AP67" s="309"/>
      <c r="AQ67" s="309"/>
      <c r="AR67" s="309"/>
      <c r="AS67" s="309"/>
      <c r="AT67" s="692"/>
      <c r="AU67" s="692"/>
      <c r="AV67" s="692"/>
      <c r="AW67" s="692"/>
      <c r="AX67" s="692"/>
      <c r="AY67" s="692"/>
      <c r="AZ67" s="336"/>
      <c r="BA67" s="289"/>
      <c r="BB67" s="289"/>
      <c r="BC67" s="31"/>
      <c r="BD67" s="31"/>
      <c r="BE67" s="31"/>
      <c r="BF67" s="289"/>
      <c r="BG67" s="289"/>
      <c r="BH67" s="289"/>
      <c r="BI67" s="289"/>
      <c r="BJ67" s="289"/>
      <c r="BK67" s="289"/>
      <c r="BL67" s="289"/>
      <c r="BM67" s="289"/>
      <c r="BN67" s="289"/>
      <c r="BO67" s="289"/>
      <c r="BP67" s="289"/>
      <c r="BQ67" s="289"/>
      <c r="BR67" s="289"/>
      <c r="BS67" s="289"/>
      <c r="BT67" s="289"/>
      <c r="BU67" s="289"/>
      <c r="BV67" s="289"/>
      <c r="BW67" s="289"/>
      <c r="BX67" s="289"/>
      <c r="BY67" s="289"/>
      <c r="BZ67" s="289"/>
      <c r="CA67" s="289"/>
      <c r="CB67" s="289"/>
      <c r="CC67" s="289"/>
    </row>
    <row r="68" spans="1:81" ht="7.5" customHeight="1">
      <c r="AJ68" s="312"/>
      <c r="AK68" s="312"/>
      <c r="AL68" s="312"/>
      <c r="AM68" s="312"/>
      <c r="AN68" s="305"/>
      <c r="AO68" s="305"/>
      <c r="AP68" s="309"/>
      <c r="AQ68" s="309"/>
      <c r="AR68" s="309"/>
      <c r="AS68" s="309"/>
      <c r="AT68" s="692"/>
      <c r="AU68" s="692"/>
      <c r="AV68" s="692"/>
      <c r="AW68" s="692"/>
      <c r="AX68" s="692"/>
      <c r="AY68" s="692"/>
      <c r="AZ68" s="336"/>
      <c r="BA68" s="289"/>
      <c r="BB68" s="31"/>
      <c r="BC68" s="31"/>
      <c r="BD68" s="31"/>
      <c r="BE68" s="31"/>
      <c r="BF68" s="289"/>
      <c r="BG68" s="289"/>
      <c r="BH68" s="289"/>
      <c r="BI68" s="289"/>
      <c r="BJ68" s="289"/>
      <c r="BK68" s="289"/>
      <c r="BL68" s="289"/>
      <c r="BM68" s="289"/>
      <c r="BN68" s="289"/>
      <c r="BO68" s="289"/>
      <c r="BP68" s="289"/>
      <c r="BQ68" s="289"/>
      <c r="BR68" s="289"/>
      <c r="BS68" s="289"/>
      <c r="BT68" s="289"/>
      <c r="BU68" s="289"/>
      <c r="BV68" s="289"/>
      <c r="BW68" s="289"/>
      <c r="BX68" s="289"/>
      <c r="BY68" s="289"/>
      <c r="BZ68" s="289"/>
      <c r="CA68" s="289"/>
      <c r="CB68" s="289"/>
      <c r="CC68" s="289"/>
    </row>
    <row r="69" spans="1:81" ht="7.5" customHeight="1">
      <c r="A69" s="484" t="s">
        <v>63</v>
      </c>
      <c r="B69" s="488"/>
      <c r="C69" s="488"/>
      <c r="D69" s="488"/>
      <c r="E69" s="488"/>
      <c r="F69" s="488"/>
      <c r="G69" s="488"/>
      <c r="H69" s="316"/>
      <c r="I69" s="703" t="e">
        <f>VLOOKUP($Y$11,管理データ原紙!$B$6:$AZ$65613,15,FALSE)</f>
        <v>#N/A</v>
      </c>
      <c r="J69" s="704"/>
      <c r="K69" s="704"/>
      <c r="L69" s="704"/>
      <c r="M69" s="704"/>
      <c r="N69" s="704"/>
      <c r="O69" s="704"/>
      <c r="P69" s="704"/>
      <c r="Q69" s="704"/>
      <c r="R69" s="704"/>
      <c r="S69" s="704"/>
      <c r="T69" s="308"/>
      <c r="U69" s="610" t="s">
        <v>332</v>
      </c>
      <c r="V69" s="610"/>
      <c r="W69" s="610"/>
      <c r="X69" s="610"/>
      <c r="Y69" s="610"/>
      <c r="Z69" s="610"/>
      <c r="AA69" s="610"/>
      <c r="AB69" s="709" t="e">
        <f>VLOOKUP($Y$11,管理データ原紙!$B$6:$AZ$65613,16,FALSE)</f>
        <v>#N/A</v>
      </c>
      <c r="AC69" s="709"/>
      <c r="AD69" s="709"/>
      <c r="AE69" s="709"/>
      <c r="AF69" s="709"/>
      <c r="AG69" s="709"/>
      <c r="AH69" s="329"/>
      <c r="AI69" s="329"/>
      <c r="AJ69" s="329"/>
      <c r="AK69" s="329"/>
      <c r="AL69" s="329"/>
      <c r="AM69" s="329"/>
      <c r="AN69" s="329"/>
      <c r="AO69" s="326"/>
      <c r="AP69" s="309"/>
      <c r="AQ69" s="309"/>
      <c r="AR69" s="309"/>
      <c r="AS69" s="309"/>
      <c r="AT69" s="337"/>
      <c r="AU69" s="484" t="s">
        <v>159</v>
      </c>
      <c r="AV69" s="692"/>
      <c r="AW69" s="692"/>
      <c r="AX69" s="692"/>
      <c r="AY69" s="692"/>
      <c r="AZ69" s="692"/>
      <c r="BA69" s="692"/>
      <c r="BB69" s="692"/>
      <c r="BC69" s="692"/>
      <c r="BD69" s="486" t="s">
        <v>71</v>
      </c>
      <c r="BE69" s="484" t="s">
        <v>72</v>
      </c>
      <c r="BF69" s="693" t="e">
        <f>VLOOKUP($Y$11,管理データ原紙!$B$6:$BA$65613,51,FALSE)</f>
        <v>#N/A</v>
      </c>
      <c r="BG69" s="693"/>
      <c r="BH69" s="693"/>
      <c r="BI69" s="693"/>
      <c r="BJ69" s="693"/>
      <c r="BK69" s="693"/>
      <c r="BL69" s="693"/>
      <c r="BM69" s="693"/>
      <c r="BN69" s="693"/>
      <c r="BO69" s="693"/>
      <c r="BP69" s="693"/>
      <c r="BQ69" s="693"/>
      <c r="BR69" s="484" t="s">
        <v>73</v>
      </c>
      <c r="BS69" s="337"/>
      <c r="BT69" s="337"/>
      <c r="BU69" s="337"/>
      <c r="BV69" s="337"/>
      <c r="BW69" s="337"/>
      <c r="BX69" s="337"/>
      <c r="BY69" s="337"/>
      <c r="BZ69" s="337"/>
      <c r="CA69" s="289"/>
      <c r="CB69" s="289"/>
      <c r="CC69" s="289"/>
    </row>
    <row r="70" spans="1:81" ht="7.5" customHeight="1">
      <c r="A70" s="488"/>
      <c r="B70" s="488"/>
      <c r="C70" s="488"/>
      <c r="D70" s="488"/>
      <c r="E70" s="488"/>
      <c r="F70" s="488"/>
      <c r="G70" s="488"/>
      <c r="H70" s="316"/>
      <c r="I70" s="704"/>
      <c r="J70" s="704"/>
      <c r="K70" s="704"/>
      <c r="L70" s="704"/>
      <c r="M70" s="704"/>
      <c r="N70" s="704"/>
      <c r="O70" s="704"/>
      <c r="P70" s="704"/>
      <c r="Q70" s="704"/>
      <c r="R70" s="704"/>
      <c r="S70" s="704"/>
      <c r="T70" s="308"/>
      <c r="U70" s="610"/>
      <c r="V70" s="610"/>
      <c r="W70" s="610"/>
      <c r="X70" s="610"/>
      <c r="Y70" s="610"/>
      <c r="Z70" s="610"/>
      <c r="AA70" s="610"/>
      <c r="AB70" s="709"/>
      <c r="AC70" s="709"/>
      <c r="AD70" s="709"/>
      <c r="AE70" s="709"/>
      <c r="AF70" s="709"/>
      <c r="AG70" s="709"/>
      <c r="AH70" s="329"/>
      <c r="AI70" s="329"/>
      <c r="AJ70" s="329"/>
      <c r="AK70" s="329"/>
      <c r="AL70" s="329"/>
      <c r="AM70" s="329"/>
      <c r="AN70" s="329"/>
      <c r="AO70" s="309"/>
      <c r="AP70" s="309"/>
      <c r="AQ70" s="309"/>
      <c r="AR70" s="309"/>
      <c r="AS70" s="309"/>
      <c r="AT70" s="337"/>
      <c r="AU70" s="692"/>
      <c r="AV70" s="692"/>
      <c r="AW70" s="692"/>
      <c r="AX70" s="692"/>
      <c r="AY70" s="692"/>
      <c r="AZ70" s="692"/>
      <c r="BA70" s="692"/>
      <c r="BB70" s="692"/>
      <c r="BC70" s="692"/>
      <c r="BD70" s="486"/>
      <c r="BE70" s="692"/>
      <c r="BF70" s="693"/>
      <c r="BG70" s="693"/>
      <c r="BH70" s="693"/>
      <c r="BI70" s="693"/>
      <c r="BJ70" s="693"/>
      <c r="BK70" s="693"/>
      <c r="BL70" s="693"/>
      <c r="BM70" s="693"/>
      <c r="BN70" s="693"/>
      <c r="BO70" s="693"/>
      <c r="BP70" s="693"/>
      <c r="BQ70" s="693"/>
      <c r="BR70" s="692"/>
      <c r="BS70" s="337"/>
      <c r="BT70" s="337"/>
      <c r="BU70" s="337"/>
      <c r="BV70" s="337"/>
      <c r="BW70" s="337"/>
      <c r="BX70" s="337"/>
      <c r="BY70" s="337"/>
      <c r="BZ70" s="337"/>
      <c r="CA70" s="289"/>
      <c r="CB70" s="289"/>
      <c r="CC70" s="289"/>
    </row>
    <row r="71" spans="1:81" ht="7.5" customHeight="1">
      <c r="A71" s="488"/>
      <c r="B71" s="488"/>
      <c r="C71" s="488"/>
      <c r="D71" s="488"/>
      <c r="E71" s="488"/>
      <c r="F71" s="488"/>
      <c r="G71" s="488"/>
      <c r="H71" s="316"/>
      <c r="I71" s="704"/>
      <c r="J71" s="704"/>
      <c r="K71" s="704"/>
      <c r="L71" s="704"/>
      <c r="M71" s="704"/>
      <c r="N71" s="704"/>
      <c r="O71" s="704"/>
      <c r="P71" s="704"/>
      <c r="Q71" s="704"/>
      <c r="R71" s="704"/>
      <c r="S71" s="704"/>
      <c r="T71" s="308"/>
      <c r="U71" s="610"/>
      <c r="V71" s="610"/>
      <c r="W71" s="610"/>
      <c r="X71" s="610"/>
      <c r="Y71" s="610"/>
      <c r="Z71" s="610"/>
      <c r="AA71" s="610"/>
      <c r="AB71" s="709"/>
      <c r="AC71" s="709"/>
      <c r="AD71" s="709"/>
      <c r="AE71" s="709"/>
      <c r="AF71" s="709"/>
      <c r="AG71" s="709"/>
      <c r="AH71" s="329"/>
      <c r="AI71" s="329"/>
      <c r="AJ71" s="329"/>
      <c r="AK71" s="329"/>
      <c r="AL71" s="329"/>
      <c r="AM71" s="329"/>
      <c r="AN71" s="329"/>
      <c r="AO71" s="309"/>
      <c r="AP71" s="309"/>
      <c r="AQ71" s="309"/>
      <c r="AR71" s="309"/>
      <c r="AS71" s="309"/>
      <c r="AT71" s="337"/>
      <c r="AU71" s="692"/>
      <c r="AV71" s="692"/>
      <c r="AW71" s="692"/>
      <c r="AX71" s="692"/>
      <c r="AY71" s="692"/>
      <c r="AZ71" s="692"/>
      <c r="BA71" s="692"/>
      <c r="BB71" s="692"/>
      <c r="BC71" s="692"/>
      <c r="BD71" s="743"/>
      <c r="BE71" s="692"/>
      <c r="BF71" s="693"/>
      <c r="BG71" s="693"/>
      <c r="BH71" s="693"/>
      <c r="BI71" s="693"/>
      <c r="BJ71" s="693"/>
      <c r="BK71" s="693"/>
      <c r="BL71" s="693"/>
      <c r="BM71" s="693"/>
      <c r="BN71" s="693"/>
      <c r="BO71" s="693"/>
      <c r="BP71" s="693"/>
      <c r="BQ71" s="693"/>
      <c r="BR71" s="692"/>
      <c r="BS71" s="337"/>
      <c r="BT71" s="337"/>
      <c r="BU71" s="337"/>
      <c r="BV71" s="337"/>
      <c r="BW71" s="337"/>
      <c r="BX71" s="337"/>
      <c r="BY71" s="337"/>
      <c r="BZ71" s="337"/>
      <c r="CA71" s="289"/>
      <c r="CB71" s="289"/>
      <c r="CC71" s="289"/>
    </row>
    <row r="72" spans="1:81" ht="7.5" customHeight="1">
      <c r="A72" s="305"/>
      <c r="B72" s="308"/>
      <c r="C72" s="308"/>
      <c r="D72" s="308"/>
      <c r="E72" s="308"/>
      <c r="F72" s="308"/>
      <c r="G72" s="750" t="s">
        <v>296</v>
      </c>
      <c r="H72" s="488"/>
      <c r="I72" s="488"/>
      <c r="J72" s="488"/>
      <c r="K72" s="488"/>
      <c r="L72" s="488"/>
      <c r="M72" s="488"/>
      <c r="N72" s="488"/>
      <c r="O72" s="488"/>
      <c r="P72" s="488"/>
      <c r="Q72" s="488"/>
      <c r="R72" s="488"/>
      <c r="S72" s="488"/>
      <c r="T72" s="488"/>
      <c r="U72" s="488"/>
      <c r="V72" s="488"/>
      <c r="W72" s="488"/>
      <c r="X72" s="488"/>
      <c r="Y72" s="488"/>
      <c r="Z72" s="488"/>
      <c r="AA72" s="488"/>
      <c r="AB72" s="488"/>
      <c r="AC72" s="488"/>
      <c r="AD72" s="313"/>
      <c r="AE72" s="313"/>
      <c r="AF72" s="313"/>
      <c r="AG72" s="330"/>
      <c r="AH72" s="330"/>
      <c r="AI72" s="330"/>
      <c r="AJ72" s="330"/>
      <c r="AK72" s="330"/>
      <c r="AL72" s="330"/>
      <c r="AM72" s="330"/>
      <c r="AN72" s="330"/>
      <c r="AO72" s="309"/>
      <c r="AP72" s="309"/>
      <c r="AQ72" s="309"/>
      <c r="AR72" s="309"/>
      <c r="AS72" s="309"/>
      <c r="AT72" s="290"/>
      <c r="AU72" s="337"/>
      <c r="AV72" s="337"/>
      <c r="AW72" s="337"/>
      <c r="AX72" s="337"/>
      <c r="AY72" s="337"/>
      <c r="AZ72" s="337"/>
      <c r="BA72" s="289"/>
      <c r="BB72" s="289"/>
      <c r="BC72" s="289"/>
      <c r="BD72" s="289"/>
      <c r="BE72" s="289"/>
      <c r="BF72" s="289"/>
      <c r="BG72" s="289"/>
      <c r="BH72" s="289"/>
      <c r="BI72" s="289"/>
      <c r="BJ72" s="289"/>
      <c r="BK72" s="289"/>
      <c r="BL72" s="305"/>
      <c r="BM72" s="305"/>
      <c r="BN72" s="305"/>
      <c r="BO72" s="305"/>
      <c r="BP72" s="305"/>
      <c r="BQ72" s="305"/>
      <c r="BR72" s="305"/>
      <c r="BS72" s="305"/>
      <c r="BT72" s="305"/>
      <c r="BU72" s="305"/>
      <c r="BV72" s="305"/>
      <c r="BW72" s="305"/>
      <c r="BX72" s="305"/>
      <c r="BY72" s="305"/>
      <c r="BZ72" s="305"/>
      <c r="CA72" s="289"/>
      <c r="CB72" s="289"/>
      <c r="CC72" s="289"/>
    </row>
    <row r="73" spans="1:81" ht="7.5" customHeight="1">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c r="AO73" s="312"/>
      <c r="AP73" s="309"/>
      <c r="AQ73" s="309"/>
      <c r="AR73" s="309"/>
      <c r="AS73" s="309"/>
      <c r="AT73" s="290"/>
      <c r="AU73" s="484" t="s">
        <v>444</v>
      </c>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2"/>
      <c r="BU73" s="692"/>
      <c r="BV73" s="692"/>
      <c r="BW73" s="692"/>
      <c r="BX73" s="692"/>
      <c r="BY73" s="692"/>
      <c r="BZ73" s="692"/>
      <c r="CA73" s="692"/>
      <c r="CB73" s="289"/>
      <c r="CC73" s="289"/>
    </row>
    <row r="74" spans="1:81" ht="7.5" customHeight="1">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O74" s="312"/>
      <c r="AP74" s="309"/>
      <c r="AQ74" s="309"/>
      <c r="AR74" s="309"/>
      <c r="AS74" s="309"/>
      <c r="AT74" s="290"/>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2"/>
      <c r="BU74" s="692"/>
      <c r="BV74" s="692"/>
      <c r="BW74" s="692"/>
      <c r="BX74" s="692"/>
      <c r="BY74" s="692"/>
      <c r="BZ74" s="692"/>
      <c r="CA74" s="692"/>
      <c r="CB74" s="289"/>
      <c r="CC74" s="289"/>
    </row>
    <row r="75" spans="1:81" ht="7.5" customHeight="1">
      <c r="AL75" s="326"/>
      <c r="AO75" s="305"/>
      <c r="AP75" s="309"/>
      <c r="AQ75" s="309"/>
      <c r="AR75" s="309"/>
      <c r="AS75" s="309"/>
      <c r="AT75" s="290"/>
      <c r="AU75" s="692"/>
      <c r="AV75" s="692"/>
      <c r="AW75" s="692"/>
      <c r="AX75" s="692"/>
      <c r="AY75" s="692"/>
      <c r="AZ75" s="692"/>
      <c r="BA75" s="692"/>
      <c r="BB75" s="692"/>
      <c r="BC75" s="692"/>
      <c r="BD75" s="692"/>
      <c r="BE75" s="692"/>
      <c r="BF75" s="692"/>
      <c r="BG75" s="692"/>
      <c r="BH75" s="692"/>
      <c r="BI75" s="692"/>
      <c r="BJ75" s="692"/>
      <c r="BK75" s="692"/>
      <c r="BL75" s="692"/>
      <c r="BM75" s="692"/>
      <c r="BN75" s="692"/>
      <c r="BO75" s="692"/>
      <c r="BP75" s="692"/>
      <c r="BQ75" s="692"/>
      <c r="BR75" s="692"/>
      <c r="BS75" s="692"/>
      <c r="BT75" s="692"/>
      <c r="BU75" s="692"/>
      <c r="BV75" s="692"/>
      <c r="BW75" s="692"/>
      <c r="BX75" s="692"/>
      <c r="BY75" s="692"/>
      <c r="BZ75" s="692"/>
      <c r="CA75" s="692"/>
      <c r="CB75" s="289"/>
      <c r="CC75" s="289"/>
    </row>
    <row r="76" spans="1:81" ht="7.5" customHeight="1">
      <c r="AJ76" s="68"/>
      <c r="AK76" s="68"/>
      <c r="AL76" s="312"/>
      <c r="AM76" s="68"/>
      <c r="AN76" s="68"/>
      <c r="AO76" s="305"/>
      <c r="AP76" s="309"/>
      <c r="AQ76" s="309"/>
      <c r="AR76" s="309"/>
      <c r="AS76" s="309"/>
      <c r="AT76" s="290"/>
      <c r="AU76" s="337"/>
      <c r="AV76" s="337"/>
      <c r="AW76" s="337"/>
      <c r="AX76" s="484" t="s">
        <v>76</v>
      </c>
      <c r="AY76" s="692"/>
      <c r="AZ76" s="692"/>
      <c r="BA76" s="692"/>
      <c r="BB76" s="692"/>
      <c r="BC76" s="692"/>
      <c r="BD76" s="692"/>
      <c r="BE76" s="692"/>
      <c r="BF76" s="692"/>
      <c r="BG76" s="692"/>
      <c r="BH76" s="692"/>
      <c r="BI76" s="692"/>
      <c r="BJ76" s="692"/>
      <c r="BK76" s="692"/>
      <c r="BL76" s="692"/>
      <c r="BM76" s="692"/>
      <c r="BN76" s="692"/>
      <c r="BO76" s="692"/>
      <c r="BP76" s="692"/>
      <c r="BQ76" s="692"/>
      <c r="BR76" s="692"/>
      <c r="BS76" s="692"/>
      <c r="BT76" s="692"/>
      <c r="BU76" s="692"/>
      <c r="BV76" s="692"/>
      <c r="BW76" s="692"/>
      <c r="BX76" s="692"/>
      <c r="BY76" s="692"/>
      <c r="BZ76" s="692"/>
      <c r="CA76" s="692"/>
      <c r="CB76" s="692"/>
      <c r="CC76" s="289"/>
    </row>
    <row r="77" spans="1:81" ht="7.5" customHeight="1">
      <c r="A77" s="308"/>
      <c r="B77" s="308"/>
      <c r="C77" s="308"/>
      <c r="D77" s="308"/>
      <c r="E77" s="308"/>
      <c r="F77" s="308"/>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O77" s="309"/>
      <c r="AP77" s="309"/>
      <c r="AQ77" s="309"/>
      <c r="AR77" s="309"/>
      <c r="AS77" s="309"/>
      <c r="AT77" s="290"/>
      <c r="AU77" s="337"/>
      <c r="AV77" s="337"/>
      <c r="AW77" s="337"/>
      <c r="AX77" s="692"/>
      <c r="AY77" s="692"/>
      <c r="AZ77" s="692"/>
      <c r="BA77" s="692"/>
      <c r="BB77" s="692"/>
      <c r="BC77" s="692"/>
      <c r="BD77" s="692"/>
      <c r="BE77" s="692"/>
      <c r="BF77" s="692"/>
      <c r="BG77" s="692"/>
      <c r="BH77" s="692"/>
      <c r="BI77" s="692"/>
      <c r="BJ77" s="692"/>
      <c r="BK77" s="692"/>
      <c r="BL77" s="692"/>
      <c r="BM77" s="692"/>
      <c r="BN77" s="692"/>
      <c r="BO77" s="692"/>
      <c r="BP77" s="692"/>
      <c r="BQ77" s="692"/>
      <c r="BR77" s="692"/>
      <c r="BS77" s="692"/>
      <c r="BT77" s="692"/>
      <c r="BU77" s="692"/>
      <c r="BV77" s="692"/>
      <c r="BW77" s="692"/>
      <c r="BX77" s="692"/>
      <c r="BY77" s="692"/>
      <c r="BZ77" s="692"/>
      <c r="CA77" s="692"/>
      <c r="CB77" s="692"/>
      <c r="CC77" s="289"/>
    </row>
    <row r="78" spans="1:81" ht="7.5" customHeight="1">
      <c r="A78" s="484" t="s">
        <v>65</v>
      </c>
      <c r="B78" s="488"/>
      <c r="C78" s="488"/>
      <c r="D78" s="488"/>
      <c r="E78" s="488"/>
      <c r="F78" s="488"/>
      <c r="G78" s="593" t="s">
        <v>66</v>
      </c>
      <c r="H78" s="593"/>
      <c r="I78" s="705" t="e">
        <f>VLOOKUP($Y$11,管理データ原紙!$B$6:$AZ$65613,17,FALSE)</f>
        <v>#N/A</v>
      </c>
      <c r="J78" s="705"/>
      <c r="K78" s="705"/>
      <c r="L78" s="705"/>
      <c r="M78" s="705"/>
      <c r="N78" s="705"/>
      <c r="O78" s="705"/>
      <c r="P78" s="705"/>
      <c r="Q78" s="486" t="s">
        <v>69</v>
      </c>
      <c r="R78" s="486"/>
      <c r="S78" s="706" t="e">
        <f>VLOOKUP($Y$11,管理データ原紙!$B$6:$AZ$65613,18,FALSE)</f>
        <v>#N/A</v>
      </c>
      <c r="T78" s="706"/>
      <c r="U78" s="706"/>
      <c r="V78" s="706"/>
      <c r="W78" s="706"/>
      <c r="X78" s="706"/>
      <c r="Y78" s="706"/>
      <c r="Z78" s="706"/>
      <c r="AA78" s="309"/>
      <c r="AB78" s="309"/>
      <c r="AC78" s="309"/>
      <c r="AD78" s="309"/>
      <c r="AE78" s="309"/>
      <c r="AF78" s="309"/>
      <c r="AG78" s="309"/>
      <c r="AO78" s="309"/>
      <c r="AP78" s="309"/>
      <c r="AQ78" s="309"/>
      <c r="AR78" s="309"/>
      <c r="AS78" s="309"/>
      <c r="AT78" s="289"/>
      <c r="AU78" s="337"/>
      <c r="AV78" s="337"/>
      <c r="AW78" s="337"/>
      <c r="AX78" s="692"/>
      <c r="AY78" s="692"/>
      <c r="AZ78" s="692"/>
      <c r="BA78" s="692"/>
      <c r="BB78" s="692"/>
      <c r="BC78" s="692"/>
      <c r="BD78" s="692"/>
      <c r="BE78" s="692"/>
      <c r="BF78" s="692"/>
      <c r="BG78" s="692"/>
      <c r="BH78" s="692"/>
      <c r="BI78" s="692"/>
      <c r="BJ78" s="692"/>
      <c r="BK78" s="692"/>
      <c r="BL78" s="692"/>
      <c r="BM78" s="692"/>
      <c r="BN78" s="692"/>
      <c r="BO78" s="692"/>
      <c r="BP78" s="692"/>
      <c r="BQ78" s="692"/>
      <c r="BR78" s="692"/>
      <c r="BS78" s="692"/>
      <c r="BT78" s="692"/>
      <c r="BU78" s="692"/>
      <c r="BV78" s="692"/>
      <c r="BW78" s="692"/>
      <c r="BX78" s="692"/>
      <c r="BY78" s="692"/>
      <c r="BZ78" s="692"/>
      <c r="CA78" s="692"/>
      <c r="CB78" s="692"/>
      <c r="CC78" s="289"/>
    </row>
    <row r="79" spans="1:81" ht="7.5" customHeight="1">
      <c r="A79" s="488"/>
      <c r="B79" s="488"/>
      <c r="C79" s="488"/>
      <c r="D79" s="488"/>
      <c r="E79" s="488"/>
      <c r="F79" s="488"/>
      <c r="G79" s="593"/>
      <c r="H79" s="593"/>
      <c r="I79" s="705"/>
      <c r="J79" s="705"/>
      <c r="K79" s="705"/>
      <c r="L79" s="705"/>
      <c r="M79" s="705"/>
      <c r="N79" s="705"/>
      <c r="O79" s="705"/>
      <c r="P79" s="705"/>
      <c r="Q79" s="486"/>
      <c r="R79" s="486"/>
      <c r="S79" s="706"/>
      <c r="T79" s="706"/>
      <c r="U79" s="706"/>
      <c r="V79" s="706"/>
      <c r="W79" s="706"/>
      <c r="X79" s="706"/>
      <c r="Y79" s="706"/>
      <c r="Z79" s="706"/>
      <c r="AA79" s="309"/>
      <c r="AB79" s="309"/>
      <c r="AC79" s="309"/>
      <c r="AD79" s="309"/>
      <c r="AE79" s="309"/>
      <c r="AF79" s="309"/>
      <c r="AG79" s="309"/>
      <c r="AH79" s="309"/>
      <c r="AI79" s="309"/>
      <c r="AJ79" s="309"/>
      <c r="AK79" s="309"/>
      <c r="AL79" s="309"/>
      <c r="AM79" s="309"/>
      <c r="AN79" s="309"/>
      <c r="AO79" s="309"/>
      <c r="AP79" s="312"/>
      <c r="AQ79" s="309"/>
      <c r="AR79" s="309"/>
      <c r="AS79" s="309"/>
      <c r="AT79" s="289"/>
      <c r="AU79" s="337"/>
      <c r="AV79" s="337"/>
      <c r="AW79" s="337"/>
      <c r="AX79" s="484" t="s">
        <v>260</v>
      </c>
      <c r="AY79" s="692"/>
      <c r="AZ79" s="692"/>
      <c r="BA79" s="692"/>
      <c r="BB79" s="692"/>
      <c r="BC79" s="692"/>
      <c r="BD79" s="692"/>
      <c r="BE79" s="692"/>
      <c r="BF79" s="692"/>
      <c r="BG79" s="692"/>
      <c r="BH79" s="692"/>
      <c r="BI79" s="692"/>
      <c r="BJ79" s="692"/>
      <c r="BK79" s="692"/>
      <c r="BL79" s="692"/>
      <c r="BM79" s="692"/>
      <c r="BN79" s="692"/>
      <c r="BO79" s="692"/>
      <c r="BP79" s="692"/>
      <c r="BQ79" s="692"/>
      <c r="BR79" s="692"/>
      <c r="BS79" s="692"/>
      <c r="BT79" s="692"/>
      <c r="BU79" s="692"/>
      <c r="BV79" s="692"/>
      <c r="BW79" s="692"/>
      <c r="BX79" s="692"/>
      <c r="BY79" s="692"/>
      <c r="BZ79" s="692"/>
      <c r="CA79" s="692"/>
      <c r="CB79" s="692"/>
      <c r="CC79" s="289"/>
    </row>
    <row r="80" spans="1:81" ht="7.5" customHeight="1">
      <c r="A80" s="488"/>
      <c r="B80" s="488"/>
      <c r="C80" s="488"/>
      <c r="D80" s="488"/>
      <c r="E80" s="488"/>
      <c r="F80" s="488"/>
      <c r="G80" s="593"/>
      <c r="H80" s="593"/>
      <c r="I80" s="705"/>
      <c r="J80" s="705"/>
      <c r="K80" s="705"/>
      <c r="L80" s="705"/>
      <c r="M80" s="705"/>
      <c r="N80" s="705"/>
      <c r="O80" s="705"/>
      <c r="P80" s="705"/>
      <c r="Q80" s="486"/>
      <c r="R80" s="486"/>
      <c r="S80" s="706"/>
      <c r="T80" s="706"/>
      <c r="U80" s="706"/>
      <c r="V80" s="706"/>
      <c r="W80" s="706"/>
      <c r="X80" s="706"/>
      <c r="Y80" s="706"/>
      <c r="Z80" s="706"/>
      <c r="AA80" s="309"/>
      <c r="AB80" s="309"/>
      <c r="AC80" s="309"/>
      <c r="AD80" s="309"/>
      <c r="AE80" s="309"/>
      <c r="AF80" s="309"/>
      <c r="AG80" s="309"/>
      <c r="AH80" s="309"/>
      <c r="AI80" s="309"/>
      <c r="AJ80" s="309"/>
      <c r="AK80" s="309"/>
      <c r="AL80" s="309"/>
      <c r="AM80" s="309"/>
      <c r="AN80" s="309"/>
      <c r="AO80" s="309"/>
      <c r="AP80" s="312"/>
      <c r="AQ80" s="309"/>
      <c r="AR80" s="309"/>
      <c r="AS80" s="309"/>
      <c r="AT80" s="289"/>
      <c r="AU80" s="337"/>
      <c r="AV80" s="337"/>
      <c r="AW80" s="337"/>
      <c r="AX80" s="692"/>
      <c r="AY80" s="692"/>
      <c r="AZ80" s="692"/>
      <c r="BA80" s="692"/>
      <c r="BB80" s="692"/>
      <c r="BC80" s="692"/>
      <c r="BD80" s="692"/>
      <c r="BE80" s="692"/>
      <c r="BF80" s="692"/>
      <c r="BG80" s="692"/>
      <c r="BH80" s="692"/>
      <c r="BI80" s="692"/>
      <c r="BJ80" s="692"/>
      <c r="BK80" s="692"/>
      <c r="BL80" s="692"/>
      <c r="BM80" s="692"/>
      <c r="BN80" s="692"/>
      <c r="BO80" s="692"/>
      <c r="BP80" s="692"/>
      <c r="BQ80" s="692"/>
      <c r="BR80" s="692"/>
      <c r="BS80" s="692"/>
      <c r="BT80" s="692"/>
      <c r="BU80" s="692"/>
      <c r="BV80" s="692"/>
      <c r="BW80" s="692"/>
      <c r="BX80" s="692"/>
      <c r="BY80" s="692"/>
      <c r="BZ80" s="692"/>
      <c r="CA80" s="692"/>
      <c r="CB80" s="692"/>
      <c r="CC80" s="289"/>
    </row>
    <row r="81" spans="1:81" ht="7.5" customHeight="1">
      <c r="A81" s="316"/>
      <c r="B81" s="316"/>
      <c r="C81" s="316"/>
      <c r="D81" s="316"/>
      <c r="G81" s="593" t="s">
        <v>74</v>
      </c>
      <c r="H81" s="593"/>
      <c r="I81" s="369"/>
      <c r="J81" s="693" t="e">
        <f>VLOOKUP($Y$11,管理データ原紙!$B$6:$AZ$65613,19,FALSE)</f>
        <v>#N/A</v>
      </c>
      <c r="K81" s="693"/>
      <c r="L81" s="693"/>
      <c r="M81" s="693"/>
      <c r="N81" s="693"/>
      <c r="O81" s="693"/>
      <c r="P81" s="693"/>
      <c r="Q81" s="693"/>
      <c r="R81" s="693"/>
      <c r="S81" s="693"/>
      <c r="T81" s="693"/>
      <c r="U81" s="693"/>
      <c r="V81" s="693"/>
      <c r="W81" s="693"/>
      <c r="X81" s="693"/>
      <c r="Y81" s="693"/>
      <c r="Z81" s="693"/>
      <c r="AA81" s="693"/>
      <c r="AB81" s="693"/>
      <c r="AC81" s="693"/>
      <c r="AD81" s="693"/>
      <c r="AE81" s="369"/>
      <c r="AF81" s="309"/>
      <c r="AG81" s="309"/>
      <c r="AH81" s="309"/>
      <c r="AI81" s="309"/>
      <c r="AJ81" s="309"/>
      <c r="AK81" s="309"/>
      <c r="AL81" s="309"/>
      <c r="AM81" s="309"/>
      <c r="AN81" s="309"/>
      <c r="AO81" s="309"/>
      <c r="AP81" s="312"/>
      <c r="AQ81" s="312"/>
      <c r="AR81" s="312"/>
      <c r="AS81" s="309"/>
      <c r="AT81" s="297"/>
      <c r="AU81" s="337"/>
      <c r="AV81" s="337"/>
      <c r="AW81" s="337"/>
      <c r="AX81" s="692"/>
      <c r="AY81" s="692"/>
      <c r="AZ81" s="692"/>
      <c r="BA81" s="692"/>
      <c r="BB81" s="692"/>
      <c r="BC81" s="692"/>
      <c r="BD81" s="692"/>
      <c r="BE81" s="692"/>
      <c r="BF81" s="692"/>
      <c r="BG81" s="692"/>
      <c r="BH81" s="692"/>
      <c r="BI81" s="692"/>
      <c r="BJ81" s="692"/>
      <c r="BK81" s="692"/>
      <c r="BL81" s="692"/>
      <c r="BM81" s="692"/>
      <c r="BN81" s="692"/>
      <c r="BO81" s="692"/>
      <c r="BP81" s="692"/>
      <c r="BQ81" s="692"/>
      <c r="BR81" s="692"/>
      <c r="BS81" s="692"/>
      <c r="BT81" s="692"/>
      <c r="BU81" s="692"/>
      <c r="BV81" s="692"/>
      <c r="BW81" s="692"/>
      <c r="BX81" s="692"/>
      <c r="BY81" s="692"/>
      <c r="BZ81" s="692"/>
      <c r="CA81" s="692"/>
      <c r="CB81" s="692"/>
      <c r="CC81" s="289"/>
    </row>
    <row r="82" spans="1:81" ht="7.5" customHeight="1">
      <c r="A82" s="316"/>
      <c r="B82" s="316"/>
      <c r="C82" s="316"/>
      <c r="D82" s="316"/>
      <c r="G82" s="593"/>
      <c r="H82" s="593"/>
      <c r="I82" s="369"/>
      <c r="J82" s="693"/>
      <c r="K82" s="693"/>
      <c r="L82" s="693"/>
      <c r="M82" s="693"/>
      <c r="N82" s="693"/>
      <c r="O82" s="693"/>
      <c r="P82" s="693"/>
      <c r="Q82" s="693"/>
      <c r="R82" s="693"/>
      <c r="S82" s="693"/>
      <c r="T82" s="693"/>
      <c r="U82" s="693"/>
      <c r="V82" s="693"/>
      <c r="W82" s="693"/>
      <c r="X82" s="693"/>
      <c r="Y82" s="693"/>
      <c r="Z82" s="693"/>
      <c r="AA82" s="693"/>
      <c r="AB82" s="693"/>
      <c r="AC82" s="693"/>
      <c r="AD82" s="693"/>
      <c r="AE82" s="369"/>
      <c r="AF82" s="309"/>
      <c r="AG82" s="309"/>
      <c r="AH82" s="309"/>
      <c r="AI82" s="309"/>
      <c r="AJ82" s="309"/>
      <c r="AK82" s="309"/>
      <c r="AL82" s="309"/>
      <c r="AM82" s="309"/>
      <c r="AN82" s="309"/>
      <c r="AO82" s="309"/>
      <c r="AQ82" s="312"/>
      <c r="AR82" s="312"/>
      <c r="AS82" s="309"/>
      <c r="AT82" s="297"/>
      <c r="AU82" s="337"/>
      <c r="AV82" s="337"/>
      <c r="AW82" s="337"/>
      <c r="AX82" s="484" t="s">
        <v>81</v>
      </c>
      <c r="AY82" s="690"/>
      <c r="AZ82" s="690"/>
      <c r="BA82" s="690"/>
      <c r="BB82" s="690" t="s">
        <v>82</v>
      </c>
      <c r="BC82" s="690"/>
      <c r="BD82" s="692"/>
      <c r="BE82" s="692"/>
      <c r="BF82" s="692"/>
      <c r="BG82" s="692"/>
      <c r="BH82" s="692"/>
      <c r="BI82" s="692"/>
      <c r="BJ82" s="692"/>
      <c r="BK82" s="692"/>
      <c r="BL82" s="692"/>
      <c r="BM82" s="692"/>
      <c r="BN82" s="692"/>
      <c r="BO82" s="692"/>
      <c r="BP82" s="692"/>
      <c r="BQ82" s="692"/>
      <c r="BR82" s="692"/>
      <c r="BS82" s="692"/>
      <c r="BT82" s="692"/>
      <c r="BU82" s="692"/>
      <c r="BV82" s="690" t="s">
        <v>83</v>
      </c>
      <c r="BW82" s="336"/>
      <c r="BX82" s="336"/>
      <c r="BY82" s="336"/>
      <c r="BZ82" s="336"/>
      <c r="CA82" s="289"/>
      <c r="CB82" s="289"/>
      <c r="CC82" s="289"/>
    </row>
    <row r="83" spans="1:81" ht="7.5" customHeight="1">
      <c r="A83" s="316"/>
      <c r="B83" s="316"/>
      <c r="C83" s="316"/>
      <c r="D83" s="316"/>
      <c r="G83" s="593"/>
      <c r="H83" s="593"/>
      <c r="I83" s="369"/>
      <c r="J83" s="693"/>
      <c r="K83" s="693"/>
      <c r="L83" s="693"/>
      <c r="M83" s="693"/>
      <c r="N83" s="693"/>
      <c r="O83" s="693"/>
      <c r="P83" s="693"/>
      <c r="Q83" s="693"/>
      <c r="R83" s="693"/>
      <c r="S83" s="693"/>
      <c r="T83" s="693"/>
      <c r="U83" s="693"/>
      <c r="V83" s="693"/>
      <c r="W83" s="693"/>
      <c r="X83" s="693"/>
      <c r="Y83" s="693"/>
      <c r="Z83" s="693"/>
      <c r="AA83" s="693"/>
      <c r="AB83" s="693"/>
      <c r="AC83" s="693"/>
      <c r="AD83" s="693"/>
      <c r="AE83" s="369"/>
      <c r="AF83" s="309"/>
      <c r="AG83" s="309"/>
      <c r="AH83" s="309"/>
      <c r="AI83" s="309"/>
      <c r="AJ83" s="309"/>
      <c r="AK83" s="309"/>
      <c r="AL83" s="309"/>
      <c r="AM83" s="309"/>
      <c r="AN83" s="309"/>
      <c r="AO83" s="312"/>
      <c r="AQ83" s="312"/>
      <c r="AR83" s="312"/>
      <c r="AS83" s="309"/>
      <c r="AT83" s="297"/>
      <c r="AU83" s="289"/>
      <c r="AV83" s="337"/>
      <c r="AW83" s="337"/>
      <c r="AX83" s="690"/>
      <c r="AY83" s="690"/>
      <c r="AZ83" s="690"/>
      <c r="BA83" s="690"/>
      <c r="BB83" s="690"/>
      <c r="BC83" s="692"/>
      <c r="BD83" s="692"/>
      <c r="BE83" s="692"/>
      <c r="BF83" s="692"/>
      <c r="BG83" s="692"/>
      <c r="BH83" s="692"/>
      <c r="BI83" s="692"/>
      <c r="BJ83" s="692"/>
      <c r="BK83" s="692"/>
      <c r="BL83" s="692"/>
      <c r="BM83" s="692"/>
      <c r="BN83" s="692"/>
      <c r="BO83" s="692"/>
      <c r="BP83" s="692"/>
      <c r="BQ83" s="692"/>
      <c r="BR83" s="692"/>
      <c r="BS83" s="692"/>
      <c r="BT83" s="692"/>
      <c r="BU83" s="692"/>
      <c r="BV83" s="690"/>
      <c r="BW83" s="336"/>
      <c r="BX83" s="336"/>
      <c r="BY83" s="336"/>
      <c r="BZ83" s="289"/>
      <c r="CA83" s="289"/>
      <c r="CB83" s="289"/>
      <c r="CC83" s="289"/>
    </row>
    <row r="84" spans="1:81" ht="7.5" customHeight="1">
      <c r="A84" s="316"/>
      <c r="B84" s="316"/>
      <c r="C84" s="316"/>
      <c r="D84" s="316"/>
      <c r="E84" s="305"/>
      <c r="F84" s="305"/>
      <c r="G84" s="593" t="s">
        <v>75</v>
      </c>
      <c r="H84" s="593"/>
      <c r="I84" s="484" t="s">
        <v>77</v>
      </c>
      <c r="J84" s="690"/>
      <c r="K84" s="690"/>
      <c r="L84" s="690"/>
      <c r="M84" s="690"/>
      <c r="N84" s="690"/>
      <c r="O84" s="690"/>
      <c r="P84" s="698" t="e">
        <f>VLOOKUP($Y$11,管理データ原紙!$B$6:$AZ$65613,20,FALSE)</f>
        <v>#N/A</v>
      </c>
      <c r="Q84" s="700"/>
      <c r="R84" s="700"/>
      <c r="S84" s="701" t="s">
        <v>78</v>
      </c>
      <c r="T84" s="701"/>
      <c r="U84" s="701"/>
      <c r="V84" s="484" t="s">
        <v>79</v>
      </c>
      <c r="W84" s="692"/>
      <c r="X84" s="692"/>
      <c r="Y84" s="692"/>
      <c r="Z84" s="692"/>
      <c r="AA84" s="692"/>
      <c r="AB84" s="692"/>
      <c r="AC84" s="692"/>
      <c r="AD84" s="700" t="e">
        <f>VLOOKUP($Y$11,管理データ原紙!$B$6:$AZ$65613,21,FALSE)</f>
        <v>#N/A</v>
      </c>
      <c r="AE84" s="700"/>
      <c r="AF84" s="701" t="s">
        <v>21</v>
      </c>
      <c r="AG84" s="701"/>
      <c r="AH84" s="701"/>
      <c r="AI84" s="312"/>
      <c r="AJ84" s="312"/>
      <c r="AK84" s="312"/>
      <c r="AL84" s="312"/>
      <c r="AM84" s="312"/>
      <c r="AN84" s="309"/>
      <c r="AO84" s="312"/>
      <c r="AT84" s="289"/>
      <c r="AU84" s="337"/>
      <c r="AV84" s="337"/>
      <c r="AW84" s="337"/>
      <c r="AX84" s="690"/>
      <c r="AY84" s="690"/>
      <c r="AZ84" s="690"/>
      <c r="BA84" s="690"/>
      <c r="BB84" s="690"/>
      <c r="BC84" s="692"/>
      <c r="BD84" s="692"/>
      <c r="BE84" s="692"/>
      <c r="BF84" s="692"/>
      <c r="BG84" s="692"/>
      <c r="BH84" s="692"/>
      <c r="BI84" s="692"/>
      <c r="BJ84" s="692"/>
      <c r="BK84" s="692"/>
      <c r="BL84" s="692"/>
      <c r="BM84" s="692"/>
      <c r="BN84" s="692"/>
      <c r="BO84" s="692"/>
      <c r="BP84" s="692"/>
      <c r="BQ84" s="692"/>
      <c r="BR84" s="692"/>
      <c r="BS84" s="692"/>
      <c r="BT84" s="692"/>
      <c r="BU84" s="692"/>
      <c r="BV84" s="690"/>
      <c r="BW84" s="336"/>
      <c r="BX84" s="336"/>
      <c r="BY84" s="336"/>
      <c r="BZ84" s="289"/>
      <c r="CA84" s="289"/>
      <c r="CB84" s="289"/>
      <c r="CC84" s="289"/>
    </row>
    <row r="85" spans="1:81" ht="7.5" customHeight="1">
      <c r="A85" s="316"/>
      <c r="F85" s="305"/>
      <c r="G85" s="593"/>
      <c r="H85" s="593"/>
      <c r="I85" s="690"/>
      <c r="J85" s="690"/>
      <c r="K85" s="690"/>
      <c r="L85" s="690"/>
      <c r="M85" s="690"/>
      <c r="N85" s="690"/>
      <c r="O85" s="690"/>
      <c r="P85" s="700"/>
      <c r="Q85" s="700"/>
      <c r="R85" s="700"/>
      <c r="S85" s="701"/>
      <c r="T85" s="701"/>
      <c r="U85" s="701"/>
      <c r="V85" s="692"/>
      <c r="W85" s="692"/>
      <c r="X85" s="692"/>
      <c r="Y85" s="692"/>
      <c r="Z85" s="692"/>
      <c r="AA85" s="692"/>
      <c r="AB85" s="692"/>
      <c r="AC85" s="692"/>
      <c r="AD85" s="700"/>
      <c r="AE85" s="700"/>
      <c r="AF85" s="701"/>
      <c r="AG85" s="701"/>
      <c r="AH85" s="701"/>
      <c r="AI85" s="326"/>
      <c r="AJ85" s="326"/>
      <c r="AK85" s="326"/>
      <c r="AL85" s="326"/>
      <c r="AM85" s="326"/>
      <c r="AN85" s="312"/>
      <c r="AO85" s="312"/>
      <c r="AP85" s="312"/>
      <c r="AS85" s="309"/>
      <c r="AT85" s="697" t="s">
        <v>455</v>
      </c>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7"/>
      <c r="BU85" s="697"/>
      <c r="BV85" s="697"/>
      <c r="BW85" s="697"/>
      <c r="BX85" s="697"/>
      <c r="BY85" s="697"/>
      <c r="BZ85" s="697"/>
      <c r="CA85" s="289"/>
      <c r="CB85" s="289"/>
      <c r="CC85" s="289"/>
    </row>
    <row r="86" spans="1:81" ht="7.5" customHeight="1">
      <c r="A86" s="316"/>
      <c r="F86" s="305"/>
      <c r="G86" s="593"/>
      <c r="H86" s="593"/>
      <c r="I86" s="690"/>
      <c r="J86" s="690"/>
      <c r="K86" s="690"/>
      <c r="L86" s="690"/>
      <c r="M86" s="690"/>
      <c r="N86" s="690"/>
      <c r="O86" s="690"/>
      <c r="P86" s="700"/>
      <c r="Q86" s="700"/>
      <c r="R86" s="700"/>
      <c r="S86" s="701"/>
      <c r="T86" s="701"/>
      <c r="U86" s="701"/>
      <c r="V86" s="692"/>
      <c r="W86" s="692"/>
      <c r="X86" s="692"/>
      <c r="Y86" s="692"/>
      <c r="Z86" s="692"/>
      <c r="AA86" s="692"/>
      <c r="AB86" s="692"/>
      <c r="AC86" s="692"/>
      <c r="AD86" s="700"/>
      <c r="AE86" s="700"/>
      <c r="AF86" s="701"/>
      <c r="AG86" s="701"/>
      <c r="AH86" s="701"/>
      <c r="AI86" s="326"/>
      <c r="AJ86" s="326"/>
      <c r="AK86" s="326"/>
      <c r="AL86" s="326"/>
      <c r="AM86" s="326"/>
      <c r="AN86" s="312"/>
      <c r="AP86" s="312"/>
      <c r="AS86" s="312"/>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7"/>
      <c r="BU86" s="697"/>
      <c r="BV86" s="697"/>
      <c r="BW86" s="697"/>
      <c r="BX86" s="697"/>
      <c r="BY86" s="697"/>
      <c r="BZ86" s="697"/>
      <c r="CA86" s="289"/>
      <c r="CB86" s="289"/>
      <c r="CC86" s="289"/>
    </row>
    <row r="87" spans="1:81" ht="7.5" customHeight="1">
      <c r="AO87" s="312"/>
      <c r="AQ87" s="312"/>
      <c r="AR87" s="312"/>
      <c r="AS87" s="312"/>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7"/>
      <c r="BU87" s="697"/>
      <c r="BV87" s="697"/>
      <c r="BW87" s="697"/>
      <c r="BX87" s="697"/>
      <c r="BY87" s="697"/>
      <c r="BZ87" s="697"/>
      <c r="CA87" s="339"/>
      <c r="CB87" s="339"/>
      <c r="CC87" s="289"/>
    </row>
    <row r="88" spans="1:81" ht="7.5" customHeight="1">
      <c r="F88" s="305"/>
      <c r="G88" s="324"/>
      <c r="H88" s="324"/>
      <c r="I88" s="327"/>
      <c r="J88" s="327"/>
      <c r="K88" s="327"/>
      <c r="L88" s="327"/>
      <c r="M88" s="327"/>
      <c r="N88" s="327"/>
      <c r="O88" s="327"/>
      <c r="P88" s="327"/>
      <c r="Q88" s="327"/>
      <c r="R88" s="327"/>
      <c r="S88" s="326"/>
      <c r="T88" s="326"/>
      <c r="U88" s="326"/>
      <c r="V88" s="316"/>
      <c r="W88" s="316"/>
      <c r="X88" s="316"/>
      <c r="Y88" s="316"/>
      <c r="Z88" s="316"/>
      <c r="AA88" s="316"/>
      <c r="AB88" s="316"/>
      <c r="AC88" s="316"/>
      <c r="AD88" s="327"/>
      <c r="AE88" s="327"/>
      <c r="AF88" s="326"/>
      <c r="AG88" s="326"/>
      <c r="AH88" s="326"/>
      <c r="AI88" s="326"/>
      <c r="AJ88" s="326"/>
      <c r="AK88" s="326"/>
      <c r="AL88" s="326"/>
      <c r="AM88" s="326"/>
      <c r="AN88" s="326"/>
      <c r="AO88" s="312"/>
      <c r="AQ88" s="312"/>
      <c r="AR88" s="312"/>
      <c r="AS88" s="312"/>
      <c r="AT88" s="307"/>
      <c r="AU88" s="690" t="s">
        <v>346</v>
      </c>
      <c r="AV88" s="692"/>
      <c r="AW88" s="692"/>
      <c r="AX88" s="692"/>
      <c r="AY88" s="692"/>
      <c r="AZ88" s="692"/>
      <c r="BA88" s="692"/>
      <c r="BB88" s="690" t="s">
        <v>565</v>
      </c>
      <c r="BC88" s="692"/>
      <c r="BD88" s="692"/>
      <c r="BE88" s="692"/>
      <c r="BF88" s="692"/>
      <c r="BG88" s="692"/>
      <c r="BH88" s="692"/>
      <c r="BI88" s="692"/>
      <c r="BJ88" s="692"/>
      <c r="BK88" s="696" t="s">
        <v>347</v>
      </c>
      <c r="BL88" s="696"/>
      <c r="BM88" s="696"/>
      <c r="BN88" s="696"/>
      <c r="BO88" s="696"/>
      <c r="BP88" s="696"/>
      <c r="BQ88" s="696"/>
      <c r="BR88" s="710" t="s">
        <v>564</v>
      </c>
      <c r="BS88" s="710"/>
      <c r="BT88" s="710"/>
      <c r="BU88" s="710"/>
      <c r="BV88" s="710"/>
      <c r="BW88" s="710"/>
      <c r="BX88" s="710"/>
      <c r="BY88" s="710"/>
      <c r="BZ88" s="710"/>
      <c r="CA88" s="710"/>
      <c r="CB88" s="710"/>
      <c r="CC88" s="710"/>
    </row>
    <row r="89" spans="1:81" ht="7.5" customHeight="1">
      <c r="A89" s="484" t="s">
        <v>80</v>
      </c>
      <c r="B89" s="488"/>
      <c r="C89" s="488"/>
      <c r="D89" s="488"/>
      <c r="E89" s="488"/>
      <c r="F89" s="488"/>
      <c r="G89" s="593" t="s">
        <v>66</v>
      </c>
      <c r="H89" s="593"/>
      <c r="I89" s="693" t="e">
        <f>VLOOKUP($Y$11,管理データ原紙!$B$6:$AZ$65613,22,FALSE)</f>
        <v>#N/A</v>
      </c>
      <c r="J89" s="693"/>
      <c r="K89" s="693"/>
      <c r="L89" s="693"/>
      <c r="M89" s="693"/>
      <c r="N89" s="693"/>
      <c r="O89" s="693"/>
      <c r="P89" s="693"/>
      <c r="Q89" s="486" t="s">
        <v>69</v>
      </c>
      <c r="R89" s="486"/>
      <c r="S89" s="693" t="e">
        <f>VLOOKUP($Y$11,管理データ原紙!$B$6:$AZ$65613,23,FALSE)</f>
        <v>#N/A</v>
      </c>
      <c r="T89" s="693"/>
      <c r="U89" s="693"/>
      <c r="V89" s="693"/>
      <c r="W89" s="693"/>
      <c r="X89" s="693"/>
      <c r="Y89" s="693"/>
      <c r="Z89" s="693"/>
      <c r="AA89" s="309"/>
      <c r="AB89" s="309"/>
      <c r="AH89" s="309"/>
      <c r="AI89" s="309"/>
      <c r="AJ89" s="309"/>
      <c r="AK89" s="309"/>
      <c r="AL89" s="309"/>
      <c r="AM89" s="309"/>
      <c r="AN89" s="309"/>
      <c r="AO89" s="312"/>
      <c r="AQ89" s="312"/>
      <c r="AR89" s="312"/>
      <c r="AT89" s="307"/>
      <c r="AU89" s="692"/>
      <c r="AV89" s="692"/>
      <c r="AW89" s="692"/>
      <c r="AX89" s="692"/>
      <c r="AY89" s="692"/>
      <c r="AZ89" s="692"/>
      <c r="BA89" s="692"/>
      <c r="BB89" s="692"/>
      <c r="BC89" s="692"/>
      <c r="BD89" s="692"/>
      <c r="BE89" s="692"/>
      <c r="BF89" s="692"/>
      <c r="BG89" s="692"/>
      <c r="BH89" s="692"/>
      <c r="BI89" s="692"/>
      <c r="BJ89" s="692"/>
      <c r="BK89" s="696"/>
      <c r="BL89" s="696"/>
      <c r="BM89" s="696"/>
      <c r="BN89" s="696"/>
      <c r="BO89" s="696"/>
      <c r="BP89" s="696"/>
      <c r="BQ89" s="696"/>
      <c r="BR89" s="710"/>
      <c r="BS89" s="710"/>
      <c r="BT89" s="710"/>
      <c r="BU89" s="710"/>
      <c r="BV89" s="710"/>
      <c r="BW89" s="710"/>
      <c r="BX89" s="710"/>
      <c r="BY89" s="710"/>
      <c r="BZ89" s="710"/>
      <c r="CA89" s="710"/>
      <c r="CB89" s="710"/>
      <c r="CC89" s="710"/>
    </row>
    <row r="90" spans="1:81" ht="7.5" customHeight="1">
      <c r="A90" s="488"/>
      <c r="B90" s="488"/>
      <c r="C90" s="488"/>
      <c r="D90" s="488"/>
      <c r="E90" s="488"/>
      <c r="F90" s="488"/>
      <c r="G90" s="593"/>
      <c r="H90" s="593"/>
      <c r="I90" s="693"/>
      <c r="J90" s="693"/>
      <c r="K90" s="693"/>
      <c r="L90" s="693"/>
      <c r="M90" s="693"/>
      <c r="N90" s="693"/>
      <c r="O90" s="693"/>
      <c r="P90" s="693"/>
      <c r="Q90" s="486"/>
      <c r="R90" s="486"/>
      <c r="S90" s="693"/>
      <c r="T90" s="693"/>
      <c r="U90" s="693"/>
      <c r="V90" s="693"/>
      <c r="W90" s="693"/>
      <c r="X90" s="693"/>
      <c r="Y90" s="693"/>
      <c r="Z90" s="693"/>
      <c r="AA90" s="309"/>
      <c r="AB90" s="309"/>
      <c r="AH90" s="309"/>
      <c r="AI90" s="309"/>
      <c r="AJ90" s="309"/>
      <c r="AK90" s="309"/>
      <c r="AL90" s="309"/>
      <c r="AM90" s="309"/>
      <c r="AN90" s="309"/>
      <c r="AO90" s="312"/>
      <c r="AP90" s="312"/>
      <c r="AQ90" s="312"/>
      <c r="AR90" s="312"/>
      <c r="AT90" s="307"/>
      <c r="AU90" s="692"/>
      <c r="AV90" s="692"/>
      <c r="AW90" s="692"/>
      <c r="AX90" s="692"/>
      <c r="AY90" s="692"/>
      <c r="AZ90" s="692"/>
      <c r="BA90" s="692"/>
      <c r="BB90" s="692"/>
      <c r="BC90" s="692"/>
      <c r="BD90" s="692"/>
      <c r="BE90" s="692"/>
      <c r="BF90" s="692"/>
      <c r="BG90" s="692"/>
      <c r="BH90" s="692"/>
      <c r="BI90" s="692"/>
      <c r="BJ90" s="692"/>
      <c r="BK90" s="696"/>
      <c r="BL90" s="696"/>
      <c r="BM90" s="696"/>
      <c r="BN90" s="696"/>
      <c r="BO90" s="696"/>
      <c r="BP90" s="696"/>
      <c r="BQ90" s="696"/>
      <c r="BR90" s="710"/>
      <c r="BS90" s="710"/>
      <c r="BT90" s="710"/>
      <c r="BU90" s="710"/>
      <c r="BV90" s="710"/>
      <c r="BW90" s="710"/>
      <c r="BX90" s="710"/>
      <c r="BY90" s="710"/>
      <c r="BZ90" s="710"/>
      <c r="CA90" s="710"/>
      <c r="CB90" s="710"/>
      <c r="CC90" s="710"/>
    </row>
    <row r="91" spans="1:81" ht="7.5" customHeight="1">
      <c r="A91" s="488"/>
      <c r="B91" s="488"/>
      <c r="C91" s="488"/>
      <c r="D91" s="488"/>
      <c r="E91" s="488"/>
      <c r="F91" s="488"/>
      <c r="G91" s="593"/>
      <c r="H91" s="593"/>
      <c r="I91" s="693"/>
      <c r="J91" s="693"/>
      <c r="K91" s="693"/>
      <c r="L91" s="693"/>
      <c r="M91" s="693"/>
      <c r="N91" s="693"/>
      <c r="O91" s="693"/>
      <c r="P91" s="693"/>
      <c r="Q91" s="486"/>
      <c r="R91" s="486"/>
      <c r="S91" s="693"/>
      <c r="T91" s="693"/>
      <c r="U91" s="693"/>
      <c r="V91" s="693"/>
      <c r="W91" s="693"/>
      <c r="X91" s="693"/>
      <c r="Y91" s="693"/>
      <c r="Z91" s="693"/>
      <c r="AA91" s="309"/>
      <c r="AB91" s="309"/>
      <c r="AH91" s="309"/>
      <c r="AI91" s="309"/>
      <c r="AJ91" s="309"/>
      <c r="AK91" s="309"/>
      <c r="AL91" s="309"/>
      <c r="AM91" s="309"/>
      <c r="AN91" s="309"/>
      <c r="AO91" s="312"/>
      <c r="AP91" s="326"/>
      <c r="AQ91" s="312"/>
      <c r="AR91" s="312"/>
      <c r="AT91" s="307"/>
      <c r="AU91" s="690" t="s">
        <v>348</v>
      </c>
      <c r="AV91" s="692"/>
      <c r="AW91" s="692"/>
      <c r="AX91" s="692"/>
      <c r="AY91" s="692"/>
      <c r="AZ91" s="692"/>
      <c r="BA91" s="692"/>
      <c r="BB91" s="484" t="s">
        <v>563</v>
      </c>
      <c r="BC91" s="484"/>
      <c r="BD91" s="484"/>
      <c r="BE91" s="484"/>
      <c r="BF91" s="484"/>
      <c r="BG91" s="484"/>
      <c r="BH91" s="484"/>
      <c r="BI91" s="484"/>
      <c r="BJ91" s="484"/>
      <c r="BK91" s="484"/>
      <c r="BL91" s="484"/>
      <c r="BM91" s="484"/>
      <c r="BN91" s="484"/>
      <c r="BO91" s="484"/>
      <c r="BP91" s="484"/>
      <c r="BQ91" s="484"/>
      <c r="BR91" s="484"/>
      <c r="BS91" s="484"/>
      <c r="BT91" s="484"/>
      <c r="BU91" s="484"/>
      <c r="BV91" s="484"/>
      <c r="BW91" s="484"/>
      <c r="BX91" s="484"/>
      <c r="BY91" s="484"/>
      <c r="BZ91" s="484"/>
      <c r="CA91" s="484"/>
      <c r="CB91" s="484"/>
      <c r="CC91" s="289"/>
    </row>
    <row r="92" spans="1:81" ht="7.5" customHeight="1">
      <c r="F92" s="305"/>
      <c r="G92" s="593" t="s">
        <v>74</v>
      </c>
      <c r="H92" s="593"/>
      <c r="I92" s="691" t="s">
        <v>15</v>
      </c>
      <c r="J92" s="735" t="e">
        <f>VLOOKUP($Y$11,管理データ原紙!$B$6:$AZ$65613,24,FALSE)</f>
        <v>#N/A</v>
      </c>
      <c r="K92" s="735"/>
      <c r="L92" s="735"/>
      <c r="M92" s="735"/>
      <c r="N92" s="735"/>
      <c r="O92" s="735"/>
      <c r="P92" s="735"/>
      <c r="Q92" s="735"/>
      <c r="R92" s="735"/>
      <c r="S92" s="735"/>
      <c r="T92" s="735"/>
      <c r="U92" s="735"/>
      <c r="V92" s="735"/>
      <c r="W92" s="735"/>
      <c r="X92" s="735"/>
      <c r="Y92" s="735"/>
      <c r="Z92" s="735"/>
      <c r="AA92" s="735"/>
      <c r="AB92" s="735"/>
      <c r="AC92" s="692" t="s">
        <v>54</v>
      </c>
      <c r="AD92" s="670"/>
      <c r="AE92" s="488"/>
      <c r="AF92" s="312"/>
      <c r="AH92" s="309"/>
      <c r="AI92" s="309"/>
      <c r="AL92" s="309"/>
      <c r="AM92" s="309"/>
      <c r="AN92" s="309"/>
      <c r="AO92" s="312"/>
      <c r="AP92" s="326"/>
      <c r="AQ92" s="312"/>
      <c r="AR92" s="312"/>
      <c r="AS92" s="312"/>
      <c r="AT92" s="307"/>
      <c r="AU92" s="692"/>
      <c r="AV92" s="692"/>
      <c r="AW92" s="692"/>
      <c r="AX92" s="692"/>
      <c r="AY92" s="692"/>
      <c r="AZ92" s="692"/>
      <c r="BA92" s="692"/>
      <c r="BB92" s="484"/>
      <c r="BC92" s="484"/>
      <c r="BD92" s="484"/>
      <c r="BE92" s="484"/>
      <c r="BF92" s="484"/>
      <c r="BG92" s="484"/>
      <c r="BH92" s="484"/>
      <c r="BI92" s="484"/>
      <c r="BJ92" s="484"/>
      <c r="BK92" s="484"/>
      <c r="BL92" s="484"/>
      <c r="BM92" s="484"/>
      <c r="BN92" s="484"/>
      <c r="BO92" s="484"/>
      <c r="BP92" s="484"/>
      <c r="BQ92" s="484"/>
      <c r="BR92" s="484"/>
      <c r="BS92" s="484"/>
      <c r="BT92" s="484"/>
      <c r="BU92" s="484"/>
      <c r="BV92" s="484"/>
      <c r="BW92" s="484"/>
      <c r="BX92" s="484"/>
      <c r="BY92" s="484"/>
      <c r="BZ92" s="484"/>
      <c r="CA92" s="484"/>
      <c r="CB92" s="484"/>
      <c r="CC92" s="289"/>
    </row>
    <row r="93" spans="1:81" ht="7.5" customHeight="1">
      <c r="F93" s="305"/>
      <c r="G93" s="593"/>
      <c r="H93" s="593"/>
      <c r="I93" s="692"/>
      <c r="J93" s="735"/>
      <c r="K93" s="735"/>
      <c r="L93" s="735"/>
      <c r="M93" s="735"/>
      <c r="N93" s="735"/>
      <c r="O93" s="735"/>
      <c r="P93" s="735"/>
      <c r="Q93" s="735"/>
      <c r="R93" s="735"/>
      <c r="S93" s="735"/>
      <c r="T93" s="735"/>
      <c r="U93" s="735"/>
      <c r="V93" s="735"/>
      <c r="W93" s="735"/>
      <c r="X93" s="735"/>
      <c r="Y93" s="735"/>
      <c r="Z93" s="735"/>
      <c r="AA93" s="735"/>
      <c r="AB93" s="735"/>
      <c r="AC93" s="692"/>
      <c r="AD93" s="670"/>
      <c r="AE93" s="488"/>
      <c r="AF93" s="312"/>
      <c r="AH93" s="312"/>
      <c r="AI93" s="309"/>
      <c r="AL93" s="309"/>
      <c r="AM93" s="309"/>
      <c r="AN93" s="309"/>
      <c r="AO93" s="326"/>
      <c r="AP93" s="326"/>
      <c r="AQ93" s="326"/>
      <c r="AR93" s="326"/>
      <c r="AS93" s="312"/>
      <c r="AT93" s="305"/>
      <c r="AU93" s="692"/>
      <c r="AV93" s="692"/>
      <c r="AW93" s="692"/>
      <c r="AX93" s="692"/>
      <c r="AY93" s="692"/>
      <c r="AZ93" s="692"/>
      <c r="BA93" s="692"/>
      <c r="BB93" s="484"/>
      <c r="BC93" s="484"/>
      <c r="BD93" s="484"/>
      <c r="BE93" s="484"/>
      <c r="BF93" s="484"/>
      <c r="BG93" s="484"/>
      <c r="BH93" s="484"/>
      <c r="BI93" s="484"/>
      <c r="BJ93" s="484"/>
      <c r="BK93" s="484"/>
      <c r="BL93" s="484"/>
      <c r="BM93" s="484"/>
      <c r="BN93" s="484"/>
      <c r="BO93" s="484"/>
      <c r="BP93" s="484"/>
      <c r="BQ93" s="484"/>
      <c r="BR93" s="484"/>
      <c r="BS93" s="484"/>
      <c r="BT93" s="484"/>
      <c r="BU93" s="484"/>
      <c r="BV93" s="484"/>
      <c r="BW93" s="484"/>
      <c r="BX93" s="484"/>
      <c r="BY93" s="484"/>
      <c r="BZ93" s="484"/>
      <c r="CA93" s="484"/>
      <c r="CB93" s="484"/>
      <c r="CC93" s="289"/>
    </row>
    <row r="94" spans="1:81" ht="7.5" customHeight="1">
      <c r="F94" s="305"/>
      <c r="G94" s="593"/>
      <c r="H94" s="593"/>
      <c r="I94" s="692"/>
      <c r="J94" s="735"/>
      <c r="K94" s="735"/>
      <c r="L94" s="735"/>
      <c r="M94" s="735"/>
      <c r="N94" s="735"/>
      <c r="O94" s="735"/>
      <c r="P94" s="735"/>
      <c r="Q94" s="735"/>
      <c r="R94" s="735"/>
      <c r="S94" s="735"/>
      <c r="T94" s="735"/>
      <c r="U94" s="735"/>
      <c r="V94" s="735"/>
      <c r="W94" s="735"/>
      <c r="X94" s="735"/>
      <c r="Y94" s="735"/>
      <c r="Z94" s="735"/>
      <c r="AA94" s="735"/>
      <c r="AB94" s="735"/>
      <c r="AC94" s="692"/>
      <c r="AD94" s="316"/>
      <c r="AE94" s="316"/>
      <c r="AF94" s="312"/>
      <c r="AH94" s="312"/>
      <c r="AI94" s="309"/>
      <c r="AL94" s="309"/>
      <c r="AM94" s="309"/>
      <c r="AN94" s="309"/>
      <c r="AO94" s="326"/>
      <c r="AP94" s="68"/>
      <c r="AQ94" s="326"/>
      <c r="AR94" s="326"/>
      <c r="AS94" s="312"/>
      <c r="AT94" s="305"/>
      <c r="AU94" s="289"/>
      <c r="AV94" s="289"/>
      <c r="AW94" s="289"/>
      <c r="AX94" s="289"/>
      <c r="AY94" s="289"/>
      <c r="AZ94" s="289"/>
      <c r="BA94" s="289"/>
      <c r="BB94" s="289"/>
      <c r="BC94" s="289"/>
      <c r="BD94" s="289"/>
      <c r="BE94" s="289"/>
      <c r="BF94" s="289"/>
      <c r="BG94" s="289"/>
      <c r="BH94" s="289"/>
      <c r="BI94" s="289"/>
      <c r="BJ94" s="289"/>
      <c r="BK94" s="289"/>
      <c r="BL94" s="289"/>
      <c r="BM94" s="289"/>
      <c r="BN94" s="289"/>
      <c r="BO94" s="289"/>
      <c r="BP94" s="837" t="s">
        <v>163</v>
      </c>
      <c r="BQ94" s="837"/>
      <c r="BR94" s="836" t="s">
        <v>566</v>
      </c>
      <c r="BS94" s="836"/>
      <c r="BT94" s="729" t="s">
        <v>82</v>
      </c>
      <c r="BU94" s="836" t="s">
        <v>567</v>
      </c>
      <c r="BV94" s="836"/>
      <c r="BW94" s="729" t="s">
        <v>83</v>
      </c>
      <c r="BX94" s="836" t="s">
        <v>568</v>
      </c>
      <c r="BY94" s="836"/>
      <c r="BZ94" s="289"/>
      <c r="CA94" s="339"/>
      <c r="CB94" s="339"/>
      <c r="CC94" s="289"/>
    </row>
    <row r="95" spans="1:81" ht="7.5" customHeight="1">
      <c r="F95" s="305"/>
      <c r="G95" s="324"/>
      <c r="H95" s="324"/>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2"/>
      <c r="AH95" s="312"/>
      <c r="AI95" s="309"/>
      <c r="AL95" s="309"/>
      <c r="AM95" s="309"/>
      <c r="AN95" s="309"/>
      <c r="AO95" s="326"/>
      <c r="AP95" s="68"/>
      <c r="AQ95" s="326"/>
      <c r="AR95" s="326"/>
      <c r="AS95" s="312"/>
      <c r="AT95" s="289"/>
      <c r="AU95" s="289"/>
      <c r="AV95" s="289"/>
      <c r="AW95" s="289"/>
      <c r="AX95" s="289"/>
      <c r="AY95" s="289"/>
      <c r="AZ95" s="289"/>
      <c r="BA95" s="289"/>
      <c r="BB95" s="289"/>
      <c r="BC95" s="289"/>
      <c r="BD95" s="289"/>
      <c r="BE95" s="289"/>
      <c r="BF95" s="289"/>
      <c r="BG95" s="289"/>
      <c r="BH95" s="289"/>
      <c r="BI95" s="289"/>
      <c r="BJ95" s="289"/>
      <c r="BK95" s="289"/>
      <c r="BL95" s="289"/>
      <c r="BM95" s="289"/>
      <c r="BN95" s="289"/>
      <c r="BO95" s="289"/>
      <c r="BP95" s="837"/>
      <c r="BQ95" s="837"/>
      <c r="BR95" s="836"/>
      <c r="BS95" s="836"/>
      <c r="BT95" s="729"/>
      <c r="BU95" s="836"/>
      <c r="BV95" s="836"/>
      <c r="BW95" s="729"/>
      <c r="BX95" s="836"/>
      <c r="BY95" s="836"/>
      <c r="BZ95" s="289"/>
      <c r="CA95" s="336"/>
      <c r="CB95" s="336"/>
      <c r="CC95" s="289"/>
    </row>
    <row r="96" spans="1:81" ht="7.5" customHeight="1">
      <c r="F96" s="305"/>
      <c r="G96" s="68"/>
      <c r="H96" s="68"/>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I96" s="312"/>
      <c r="AJ96" s="312"/>
      <c r="AK96" s="312"/>
      <c r="AP96" s="68"/>
      <c r="AQ96" s="68"/>
      <c r="AR96" s="68"/>
      <c r="AS96" s="326"/>
      <c r="BP96" s="316"/>
      <c r="BQ96" s="316"/>
      <c r="BR96" s="316"/>
      <c r="BS96" s="316"/>
      <c r="BT96" s="316"/>
      <c r="BU96" s="308"/>
      <c r="BV96" s="328"/>
      <c r="CA96" s="308"/>
      <c r="CB96" s="308"/>
    </row>
    <row r="97" spans="1:81" ht="7.5" customHeight="1">
      <c r="A97" s="484" t="s">
        <v>84</v>
      </c>
      <c r="B97" s="488"/>
      <c r="C97" s="488"/>
      <c r="D97" s="488"/>
      <c r="E97" s="305"/>
      <c r="F97" s="305"/>
      <c r="G97" s="593" t="s">
        <v>85</v>
      </c>
      <c r="H97" s="593"/>
      <c r="I97" s="484" t="s">
        <v>86</v>
      </c>
      <c r="J97" s="692"/>
      <c r="K97" s="692"/>
      <c r="L97" s="486" t="s">
        <v>149</v>
      </c>
      <c r="M97" s="486"/>
      <c r="N97" s="486"/>
      <c r="O97" s="862" t="e">
        <f>VLOOKUP($Y$11,管理データ原紙!$B$6:$AZ$65613,25,FALSE)</f>
        <v>#N/A</v>
      </c>
      <c r="P97" s="863"/>
      <c r="Q97" s="864"/>
      <c r="R97" s="484" t="s">
        <v>87</v>
      </c>
      <c r="S97" s="692"/>
      <c r="T97" s="698" t="s">
        <v>577</v>
      </c>
      <c r="U97" s="699"/>
      <c r="V97" s="699"/>
      <c r="W97" s="699"/>
      <c r="X97" s="699"/>
      <c r="Y97" s="699"/>
      <c r="Z97" s="484" t="s">
        <v>89</v>
      </c>
      <c r="AA97" s="692"/>
      <c r="AB97" s="692"/>
      <c r="AC97" s="692"/>
      <c r="AD97" s="732"/>
      <c r="AE97" s="733"/>
      <c r="AF97" s="733"/>
      <c r="AG97" s="733"/>
      <c r="AH97" s="733"/>
      <c r="AI97" s="692"/>
      <c r="AJ97" s="486" t="s">
        <v>90</v>
      </c>
      <c r="AK97" s="309"/>
      <c r="AM97" s="309"/>
      <c r="AN97" s="309"/>
      <c r="AQ97" s="68"/>
      <c r="AR97" s="68"/>
      <c r="AS97" s="326"/>
      <c r="AT97" s="487" t="s">
        <v>92</v>
      </c>
      <c r="AU97" s="487"/>
      <c r="AV97" s="487"/>
      <c r="AW97" s="487"/>
      <c r="AX97" s="487"/>
      <c r="AY97" s="487"/>
      <c r="AZ97" s="487"/>
      <c r="BA97" s="487"/>
      <c r="BB97" s="719"/>
      <c r="BC97" s="719"/>
      <c r="BD97" s="719"/>
      <c r="BE97" s="719"/>
      <c r="BF97" s="719"/>
      <c r="BG97" s="719"/>
      <c r="BH97" s="719"/>
      <c r="BI97" s="719"/>
      <c r="BJ97" s="719"/>
      <c r="BK97" s="719"/>
      <c r="BL97" s="719"/>
      <c r="BM97" s="719"/>
      <c r="BN97" s="719"/>
      <c r="BO97" s="719"/>
      <c r="BP97" s="719"/>
      <c r="BQ97" s="719"/>
      <c r="BR97" s="719"/>
      <c r="BS97" s="719"/>
      <c r="BT97" s="719"/>
      <c r="BU97" s="719"/>
      <c r="BV97" s="719"/>
      <c r="BW97" s="719"/>
      <c r="BX97" s="719"/>
      <c r="BY97" s="719"/>
      <c r="BZ97" s="719"/>
      <c r="CA97" s="719"/>
      <c r="CB97" s="719"/>
    </row>
    <row r="98" spans="1:81" ht="7.5" customHeight="1">
      <c r="A98" s="488"/>
      <c r="B98" s="488"/>
      <c r="C98" s="488"/>
      <c r="D98" s="488"/>
      <c r="E98" s="305"/>
      <c r="F98" s="305"/>
      <c r="G98" s="593"/>
      <c r="H98" s="593"/>
      <c r="I98" s="692"/>
      <c r="J98" s="692"/>
      <c r="K98" s="692"/>
      <c r="L98" s="486"/>
      <c r="M98" s="486"/>
      <c r="N98" s="486"/>
      <c r="O98" s="863"/>
      <c r="P98" s="863"/>
      <c r="Q98" s="864"/>
      <c r="R98" s="692"/>
      <c r="S98" s="692"/>
      <c r="T98" s="699"/>
      <c r="U98" s="699"/>
      <c r="V98" s="699"/>
      <c r="W98" s="699"/>
      <c r="X98" s="699"/>
      <c r="Y98" s="699"/>
      <c r="Z98" s="692"/>
      <c r="AA98" s="692"/>
      <c r="AB98" s="692"/>
      <c r="AC98" s="692"/>
      <c r="AD98" s="732"/>
      <c r="AE98" s="733"/>
      <c r="AF98" s="733"/>
      <c r="AG98" s="733"/>
      <c r="AH98" s="733"/>
      <c r="AI98" s="692"/>
      <c r="AJ98" s="486"/>
      <c r="AK98" s="309"/>
      <c r="AM98" s="309"/>
      <c r="AN98" s="309"/>
      <c r="AQ98" s="68"/>
      <c r="AR98" s="68"/>
      <c r="AT98" s="487"/>
      <c r="AU98" s="487"/>
      <c r="AV98" s="487"/>
      <c r="AW98" s="487"/>
      <c r="AX98" s="487"/>
      <c r="AY98" s="487"/>
      <c r="AZ98" s="487"/>
      <c r="BA98" s="487"/>
      <c r="BB98" s="719"/>
      <c r="BC98" s="719"/>
      <c r="BD98" s="719"/>
      <c r="BE98" s="719"/>
      <c r="BF98" s="719"/>
      <c r="BG98" s="719"/>
      <c r="BH98" s="719"/>
      <c r="BI98" s="719"/>
      <c r="BJ98" s="719"/>
      <c r="BK98" s="719"/>
      <c r="BL98" s="719"/>
      <c r="BM98" s="719"/>
      <c r="BN98" s="719"/>
      <c r="BO98" s="719"/>
      <c r="BP98" s="719"/>
      <c r="BQ98" s="719"/>
      <c r="BR98" s="719"/>
      <c r="BS98" s="719"/>
      <c r="BT98" s="719"/>
      <c r="BU98" s="719"/>
      <c r="BV98" s="719"/>
      <c r="BW98" s="719"/>
      <c r="BX98" s="719"/>
      <c r="BY98" s="719"/>
      <c r="BZ98" s="719"/>
      <c r="CA98" s="719"/>
      <c r="CB98" s="719"/>
    </row>
    <row r="99" spans="1:81" ht="7.5" customHeight="1">
      <c r="A99" s="488"/>
      <c r="B99" s="488"/>
      <c r="C99" s="488"/>
      <c r="D99" s="488"/>
      <c r="E99" s="305"/>
      <c r="F99" s="305"/>
      <c r="G99" s="593"/>
      <c r="H99" s="593"/>
      <c r="I99" s="692"/>
      <c r="J99" s="692"/>
      <c r="K99" s="692"/>
      <c r="L99" s="486"/>
      <c r="M99" s="486"/>
      <c r="N99" s="486"/>
      <c r="O99" s="863"/>
      <c r="P99" s="863"/>
      <c r="Q99" s="864"/>
      <c r="R99" s="692"/>
      <c r="S99" s="692"/>
      <c r="T99" s="699"/>
      <c r="U99" s="699"/>
      <c r="V99" s="699"/>
      <c r="W99" s="699"/>
      <c r="X99" s="699"/>
      <c r="Y99" s="699"/>
      <c r="Z99" s="692"/>
      <c r="AA99" s="692"/>
      <c r="AB99" s="692"/>
      <c r="AC99" s="692"/>
      <c r="AD99" s="732"/>
      <c r="AE99" s="733"/>
      <c r="AF99" s="733"/>
      <c r="AG99" s="733"/>
      <c r="AH99" s="733"/>
      <c r="AI99" s="692"/>
      <c r="AJ99" s="486"/>
      <c r="AK99" s="309"/>
      <c r="AL99" s="312"/>
      <c r="AM99" s="309"/>
      <c r="AN99" s="309"/>
      <c r="AR99" s="322"/>
      <c r="AS99" s="310"/>
      <c r="AT99" s="487"/>
      <c r="AU99" s="487"/>
      <c r="AV99" s="487"/>
      <c r="AW99" s="487"/>
      <c r="AX99" s="487"/>
      <c r="AY99" s="487"/>
      <c r="AZ99" s="487"/>
      <c r="BA99" s="487"/>
      <c r="BB99" s="719"/>
      <c r="BC99" s="719"/>
      <c r="BD99" s="719"/>
      <c r="BE99" s="719"/>
      <c r="BF99" s="719"/>
      <c r="BG99" s="719"/>
      <c r="BH99" s="719"/>
      <c r="BI99" s="719"/>
      <c r="BJ99" s="719"/>
      <c r="BK99" s="719"/>
      <c r="BL99" s="719"/>
      <c r="BM99" s="719"/>
      <c r="BN99" s="719"/>
      <c r="BO99" s="719"/>
      <c r="BP99" s="719"/>
      <c r="BQ99" s="719"/>
      <c r="BR99" s="719"/>
      <c r="BS99" s="719"/>
      <c r="BT99" s="719"/>
      <c r="BU99" s="719"/>
      <c r="BV99" s="719"/>
      <c r="BW99" s="719"/>
      <c r="BX99" s="719"/>
      <c r="BY99" s="719"/>
      <c r="BZ99" s="719"/>
      <c r="CA99" s="719"/>
      <c r="CB99" s="719"/>
    </row>
    <row r="100" spans="1:81" ht="7.5" customHeight="1">
      <c r="A100" s="316"/>
      <c r="B100" s="316"/>
      <c r="C100" s="316"/>
      <c r="D100" s="316"/>
      <c r="E100" s="305"/>
      <c r="F100" s="305"/>
      <c r="G100" s="593" t="s">
        <v>74</v>
      </c>
      <c r="H100" s="593"/>
      <c r="I100" s="691" t="s">
        <v>15</v>
      </c>
      <c r="J100" s="735" t="e">
        <f>VLOOKUP($Y$11,管理データ原紙!$B$6:$AZ$65613,26,FALSE)</f>
        <v>#N/A</v>
      </c>
      <c r="K100" s="735"/>
      <c r="L100" s="735"/>
      <c r="M100" s="735"/>
      <c r="N100" s="735"/>
      <c r="O100" s="735"/>
      <c r="P100" s="735"/>
      <c r="Q100" s="735"/>
      <c r="R100" s="735"/>
      <c r="S100" s="735"/>
      <c r="T100" s="735"/>
      <c r="U100" s="735"/>
      <c r="V100" s="735"/>
      <c r="W100" s="735"/>
      <c r="X100" s="735"/>
      <c r="Y100" s="735"/>
      <c r="Z100" s="735"/>
      <c r="AA100" s="735"/>
      <c r="AB100" s="735"/>
      <c r="AC100" s="692" t="s">
        <v>54</v>
      </c>
      <c r="AD100" s="337"/>
      <c r="AE100" s="337"/>
      <c r="AF100" s="307"/>
      <c r="AG100" s="305"/>
      <c r="AH100" s="292"/>
      <c r="AI100" s="289"/>
      <c r="AJ100" s="289"/>
      <c r="AL100" s="309"/>
      <c r="AR100" s="322"/>
      <c r="AS100" s="310"/>
      <c r="BB100" s="313"/>
      <c r="BC100" s="313"/>
      <c r="BD100" s="313"/>
      <c r="BE100" s="313"/>
    </row>
    <row r="101" spans="1:81" ht="7.5" customHeight="1">
      <c r="A101" s="316"/>
      <c r="B101" s="316"/>
      <c r="C101" s="316"/>
      <c r="D101" s="316"/>
      <c r="E101" s="305"/>
      <c r="F101" s="305"/>
      <c r="G101" s="593"/>
      <c r="H101" s="593"/>
      <c r="I101" s="692"/>
      <c r="J101" s="735"/>
      <c r="K101" s="735"/>
      <c r="L101" s="735"/>
      <c r="M101" s="735"/>
      <c r="N101" s="735"/>
      <c r="O101" s="735"/>
      <c r="P101" s="735"/>
      <c r="Q101" s="735"/>
      <c r="R101" s="735"/>
      <c r="S101" s="735"/>
      <c r="T101" s="735"/>
      <c r="U101" s="735"/>
      <c r="V101" s="735"/>
      <c r="W101" s="735"/>
      <c r="X101" s="735"/>
      <c r="Y101" s="735"/>
      <c r="Z101" s="735"/>
      <c r="AA101" s="735"/>
      <c r="AB101" s="735"/>
      <c r="AC101" s="692"/>
      <c r="AD101" s="337"/>
      <c r="AE101" s="337"/>
      <c r="AF101" s="307"/>
      <c r="AG101" s="305"/>
      <c r="AH101" s="305"/>
      <c r="AI101" s="289"/>
      <c r="AJ101" s="289"/>
      <c r="AL101" s="309"/>
      <c r="AR101" s="322"/>
      <c r="AS101" s="495" t="s">
        <v>437</v>
      </c>
      <c r="AT101" s="488"/>
      <c r="AU101" s="731"/>
      <c r="AV101" s="731"/>
      <c r="AW101" s="498" t="s">
        <v>20</v>
      </c>
      <c r="AX101" s="731"/>
      <c r="AY101" s="731"/>
      <c r="AZ101" s="498" t="s">
        <v>50</v>
      </c>
      <c r="BA101" s="731"/>
      <c r="BB101" s="731"/>
      <c r="BC101" s="498" t="s">
        <v>21</v>
      </c>
      <c r="BD101" s="313"/>
      <c r="BE101" s="313"/>
    </row>
    <row r="102" spans="1:81" ht="7.5" customHeight="1">
      <c r="A102" s="316"/>
      <c r="B102" s="316"/>
      <c r="C102" s="316"/>
      <c r="D102" s="316"/>
      <c r="E102" s="305"/>
      <c r="F102" s="305"/>
      <c r="G102" s="593"/>
      <c r="H102" s="593"/>
      <c r="I102" s="692"/>
      <c r="J102" s="735"/>
      <c r="K102" s="735"/>
      <c r="L102" s="735"/>
      <c r="M102" s="735"/>
      <c r="N102" s="735"/>
      <c r="O102" s="735"/>
      <c r="P102" s="735"/>
      <c r="Q102" s="735"/>
      <c r="R102" s="735"/>
      <c r="S102" s="735"/>
      <c r="T102" s="735"/>
      <c r="U102" s="735"/>
      <c r="V102" s="735"/>
      <c r="W102" s="735"/>
      <c r="X102" s="735"/>
      <c r="Y102" s="735"/>
      <c r="Z102" s="735"/>
      <c r="AA102" s="735"/>
      <c r="AB102" s="735"/>
      <c r="AC102" s="692"/>
      <c r="AD102" s="337"/>
      <c r="AE102" s="337"/>
      <c r="AF102" s="307"/>
      <c r="AG102" s="305"/>
      <c r="AH102" s="305"/>
      <c r="AI102" s="305"/>
      <c r="AJ102" s="305"/>
      <c r="AK102" s="312"/>
      <c r="AL102" s="309"/>
      <c r="AM102" s="312"/>
      <c r="AN102" s="312"/>
      <c r="AP102" s="26"/>
      <c r="AQ102" s="305"/>
      <c r="AR102" s="305"/>
      <c r="AS102" s="488"/>
      <c r="AT102" s="488"/>
      <c r="AU102" s="731"/>
      <c r="AV102" s="731"/>
      <c r="AW102" s="498"/>
      <c r="AX102" s="731"/>
      <c r="AY102" s="731"/>
      <c r="AZ102" s="498"/>
      <c r="BA102" s="731"/>
      <c r="BB102" s="731"/>
      <c r="BC102" s="498"/>
    </row>
    <row r="103" spans="1:81" ht="7.5" customHeight="1">
      <c r="A103" s="316"/>
      <c r="B103" s="316"/>
      <c r="C103" s="316"/>
      <c r="D103" s="316"/>
      <c r="E103" s="305"/>
      <c r="F103" s="305"/>
      <c r="G103" s="594" t="s">
        <v>295</v>
      </c>
      <c r="H103" s="488"/>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312"/>
      <c r="AH103" s="312"/>
      <c r="AI103" s="312"/>
      <c r="AJ103" s="312"/>
      <c r="AK103" s="312"/>
      <c r="AL103" s="312"/>
      <c r="AM103" s="312"/>
      <c r="AN103" s="312"/>
      <c r="AP103" s="26"/>
      <c r="AQ103" s="305"/>
      <c r="AR103" s="305"/>
      <c r="AS103" s="488"/>
      <c r="AT103" s="488"/>
      <c r="AU103" s="731"/>
      <c r="AV103" s="731"/>
      <c r="AW103" s="498"/>
      <c r="AX103" s="731"/>
      <c r="AY103" s="731"/>
      <c r="AZ103" s="498"/>
      <c r="BA103" s="731"/>
      <c r="BB103" s="731"/>
      <c r="BC103" s="498"/>
      <c r="CA103" s="357"/>
      <c r="CB103" s="357"/>
    </row>
    <row r="104" spans="1:81" ht="7.5" customHeight="1">
      <c r="A104" s="316"/>
      <c r="B104" s="316"/>
      <c r="C104" s="316"/>
      <c r="D104" s="316"/>
      <c r="E104" s="305"/>
      <c r="F104" s="305"/>
      <c r="G104" s="488"/>
      <c r="H104" s="488"/>
      <c r="I104" s="488"/>
      <c r="J104" s="488"/>
      <c r="K104" s="488"/>
      <c r="L104" s="488"/>
      <c r="M104" s="488"/>
      <c r="N104" s="488"/>
      <c r="O104" s="488"/>
      <c r="P104" s="488"/>
      <c r="Q104" s="488"/>
      <c r="R104" s="488"/>
      <c r="S104" s="488"/>
      <c r="T104" s="488"/>
      <c r="U104" s="488"/>
      <c r="V104" s="488"/>
      <c r="W104" s="488"/>
      <c r="X104" s="488"/>
      <c r="Y104" s="488"/>
      <c r="Z104" s="488"/>
      <c r="AA104" s="488"/>
      <c r="AB104" s="488"/>
      <c r="AC104" s="488"/>
      <c r="AD104" s="488"/>
      <c r="AE104" s="488"/>
      <c r="AF104" s="312"/>
      <c r="AH104" s="326"/>
      <c r="AI104" s="312"/>
      <c r="AJ104" s="312"/>
      <c r="AK104" s="312"/>
      <c r="AL104" s="312"/>
      <c r="AM104" s="312"/>
      <c r="AN104" s="312"/>
      <c r="AP104" s="312"/>
      <c r="AQ104" s="305"/>
      <c r="AR104" s="305"/>
      <c r="AS104" s="322"/>
      <c r="AT104" s="289"/>
      <c r="AU104" s="289"/>
      <c r="AV104" s="289"/>
      <c r="AW104" s="289"/>
      <c r="AX104" s="289"/>
      <c r="AY104" s="289"/>
      <c r="AZ104" s="289"/>
      <c r="BA104" s="289"/>
      <c r="BB104" s="289"/>
      <c r="BC104" s="289"/>
      <c r="BD104" s="289"/>
      <c r="BE104" s="289"/>
      <c r="BF104" s="289"/>
      <c r="BG104" s="289"/>
      <c r="BH104" s="483" t="s">
        <v>573</v>
      </c>
      <c r="BI104" s="484"/>
      <c r="BJ104" s="484"/>
      <c r="BK104" s="484"/>
      <c r="BL104" s="484"/>
      <c r="BM104" s="484"/>
      <c r="BN104" s="484"/>
      <c r="BO104" s="484"/>
      <c r="BP104" s="484"/>
      <c r="BQ104" s="484"/>
      <c r="BR104" s="484"/>
      <c r="BS104" s="484"/>
      <c r="BT104" s="484"/>
      <c r="BU104" s="484"/>
      <c r="BV104" s="484"/>
      <c r="BW104" s="289"/>
      <c r="BX104" s="289"/>
      <c r="BY104" s="289"/>
      <c r="BZ104" s="289"/>
      <c r="CA104" s="360"/>
      <c r="CB104" s="360"/>
      <c r="CC104" s="289"/>
    </row>
    <row r="105" spans="1:81" ht="7.5" customHeight="1">
      <c r="A105" s="316"/>
      <c r="B105" s="316"/>
      <c r="C105" s="316"/>
      <c r="D105" s="316"/>
      <c r="E105" s="305"/>
      <c r="F105" s="305"/>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488"/>
      <c r="AE105" s="488"/>
      <c r="AF105" s="312"/>
      <c r="AH105" s="326"/>
      <c r="AI105" s="326"/>
      <c r="AJ105" s="326"/>
      <c r="AK105" s="326"/>
      <c r="AL105" s="312"/>
      <c r="AM105" s="326"/>
      <c r="AN105" s="326"/>
      <c r="AP105" s="312"/>
      <c r="AQ105" s="26"/>
      <c r="AR105" s="26"/>
      <c r="AS105" s="305"/>
      <c r="AT105" s="289"/>
      <c r="AU105" s="289"/>
      <c r="AV105" s="289"/>
      <c r="AW105" s="289"/>
      <c r="AX105" s="289"/>
      <c r="AY105" s="289"/>
      <c r="AZ105" s="289"/>
      <c r="BA105" s="289"/>
      <c r="BB105" s="289"/>
      <c r="BC105" s="289"/>
      <c r="BD105" s="289"/>
      <c r="BE105" s="289"/>
      <c r="BF105" s="289"/>
      <c r="BG105" s="289"/>
      <c r="BH105" s="484"/>
      <c r="BI105" s="484"/>
      <c r="BJ105" s="484"/>
      <c r="BK105" s="484"/>
      <c r="BL105" s="484"/>
      <c r="BM105" s="484"/>
      <c r="BN105" s="484"/>
      <c r="BO105" s="484"/>
      <c r="BP105" s="484"/>
      <c r="BQ105" s="484"/>
      <c r="BR105" s="484"/>
      <c r="BS105" s="484"/>
      <c r="BT105" s="484"/>
      <c r="BU105" s="484"/>
      <c r="BV105" s="484"/>
      <c r="BW105" s="289"/>
      <c r="BX105" s="289"/>
      <c r="BY105" s="289"/>
      <c r="BZ105" s="289"/>
      <c r="CA105" s="298"/>
      <c r="CB105" s="298"/>
      <c r="CC105" s="289"/>
    </row>
    <row r="106" spans="1:81" ht="7.5" customHeight="1">
      <c r="AJ106" s="312"/>
      <c r="AK106" s="312"/>
      <c r="AL106" s="312"/>
      <c r="AM106" s="312"/>
      <c r="AN106" s="312"/>
      <c r="AO106" s="305"/>
      <c r="AP106" s="331"/>
      <c r="AQ106" s="26"/>
      <c r="AR106" s="26"/>
      <c r="AS106" s="305"/>
      <c r="AT106" s="486" t="s">
        <v>94</v>
      </c>
      <c r="AU106" s="486"/>
      <c r="AV106" s="486"/>
      <c r="AW106" s="486"/>
      <c r="AX106" s="486"/>
      <c r="AY106" s="289"/>
      <c r="AZ106" s="289"/>
      <c r="BA106" s="289"/>
      <c r="BB106" s="484" t="s">
        <v>95</v>
      </c>
      <c r="BC106" s="690"/>
      <c r="BD106" s="690"/>
      <c r="BE106" s="690"/>
      <c r="BF106" s="690"/>
      <c r="BG106" s="692"/>
      <c r="BH106" s="484"/>
      <c r="BI106" s="484"/>
      <c r="BJ106" s="484"/>
      <c r="BK106" s="484"/>
      <c r="BL106" s="484"/>
      <c r="BM106" s="484"/>
      <c r="BN106" s="484"/>
      <c r="BO106" s="484"/>
      <c r="BP106" s="484"/>
      <c r="BQ106" s="484"/>
      <c r="BR106" s="484"/>
      <c r="BS106" s="484"/>
      <c r="BT106" s="484"/>
      <c r="BU106" s="484"/>
      <c r="BV106" s="484"/>
      <c r="BW106" s="724" t="s">
        <v>326</v>
      </c>
      <c r="BX106" s="724"/>
      <c r="BY106" s="724"/>
      <c r="BZ106" s="289"/>
      <c r="CA106" s="298"/>
      <c r="CB106" s="298"/>
      <c r="CC106" s="289"/>
    </row>
    <row r="107" spans="1:81" ht="7.5" customHeight="1">
      <c r="AJ107" s="312"/>
      <c r="AK107" s="312"/>
      <c r="AL107" s="312"/>
      <c r="AM107" s="312"/>
      <c r="AN107" s="312"/>
      <c r="AO107" s="305"/>
      <c r="AP107" s="331"/>
      <c r="AQ107" s="26"/>
      <c r="AR107" s="26"/>
      <c r="AS107" s="305"/>
      <c r="AT107" s="486"/>
      <c r="AU107" s="486"/>
      <c r="AV107" s="486"/>
      <c r="AW107" s="486"/>
      <c r="AX107" s="486"/>
      <c r="AY107" s="289"/>
      <c r="AZ107" s="289"/>
      <c r="BA107" s="289"/>
      <c r="BB107" s="690"/>
      <c r="BC107" s="690"/>
      <c r="BD107" s="690"/>
      <c r="BE107" s="690"/>
      <c r="BF107" s="690"/>
      <c r="BG107" s="692"/>
      <c r="BH107" s="484"/>
      <c r="BI107" s="484"/>
      <c r="BJ107" s="484"/>
      <c r="BK107" s="484"/>
      <c r="BL107" s="484"/>
      <c r="BM107" s="484"/>
      <c r="BN107" s="484"/>
      <c r="BO107" s="484"/>
      <c r="BP107" s="484"/>
      <c r="BQ107" s="484"/>
      <c r="BR107" s="484"/>
      <c r="BS107" s="484"/>
      <c r="BT107" s="484"/>
      <c r="BU107" s="484"/>
      <c r="BV107" s="484"/>
      <c r="BW107" s="724"/>
      <c r="BX107" s="724"/>
      <c r="BY107" s="724"/>
      <c r="BZ107" s="289"/>
      <c r="CA107" s="298"/>
      <c r="CB107" s="298"/>
      <c r="CC107" s="289"/>
    </row>
    <row r="108" spans="1:81" ht="7.5" customHeight="1">
      <c r="A108" s="484" t="s">
        <v>93</v>
      </c>
      <c r="B108" s="488"/>
      <c r="C108" s="488"/>
      <c r="D108" s="488"/>
      <c r="E108" s="488"/>
      <c r="F108" s="316"/>
      <c r="G108" s="593" t="s">
        <v>66</v>
      </c>
      <c r="H108" s="593"/>
      <c r="I108" s="734" t="s">
        <v>339</v>
      </c>
      <c r="J108" s="734"/>
      <c r="K108" s="734"/>
      <c r="L108" s="734"/>
      <c r="M108" s="734"/>
      <c r="N108" s="734"/>
      <c r="O108" s="734"/>
      <c r="P108" s="734"/>
      <c r="Q108" s="734"/>
      <c r="R108" s="734"/>
      <c r="S108" s="734"/>
      <c r="T108" s="734"/>
      <c r="U108" s="734"/>
      <c r="V108" s="734"/>
      <c r="W108" s="734"/>
      <c r="X108" s="695" t="e">
        <f>VLOOKUP($Y$11,管理データ原紙!$B$6:$AZ$65613,27,FALSE)</f>
        <v>#N/A</v>
      </c>
      <c r="Y108" s="695"/>
      <c r="Z108" s="503" t="s">
        <v>377</v>
      </c>
      <c r="AA108" s="503"/>
      <c r="AB108" s="503"/>
      <c r="AC108" s="503"/>
      <c r="AD108" s="503"/>
      <c r="AE108" s="503"/>
      <c r="AF108" s="503"/>
      <c r="AG108" s="503"/>
      <c r="AH108" s="503"/>
      <c r="AI108" s="503"/>
      <c r="AJ108" s="503"/>
      <c r="AK108" s="503"/>
      <c r="AL108" s="316"/>
      <c r="AM108" s="316"/>
      <c r="AN108" s="312"/>
      <c r="AO108" s="305"/>
      <c r="AP108" s="331"/>
      <c r="AQ108" s="26"/>
      <c r="AR108" s="26"/>
      <c r="AS108" s="26"/>
      <c r="AT108" s="486"/>
      <c r="AU108" s="486"/>
      <c r="AV108" s="486"/>
      <c r="AW108" s="486"/>
      <c r="AX108" s="486"/>
      <c r="AY108" s="289"/>
      <c r="AZ108" s="289"/>
      <c r="BA108" s="289"/>
      <c r="BB108" s="690"/>
      <c r="BC108" s="690"/>
      <c r="BD108" s="690"/>
      <c r="BE108" s="690"/>
      <c r="BF108" s="690"/>
      <c r="BG108" s="692"/>
      <c r="BH108" s="485"/>
      <c r="BI108" s="485"/>
      <c r="BJ108" s="485"/>
      <c r="BK108" s="485"/>
      <c r="BL108" s="485"/>
      <c r="BM108" s="485"/>
      <c r="BN108" s="485"/>
      <c r="BO108" s="485"/>
      <c r="BP108" s="485"/>
      <c r="BQ108" s="485"/>
      <c r="BR108" s="485"/>
      <c r="BS108" s="485"/>
      <c r="BT108" s="485"/>
      <c r="BU108" s="485"/>
      <c r="BV108" s="485"/>
      <c r="BW108" s="724"/>
      <c r="BX108" s="724"/>
      <c r="BY108" s="724"/>
      <c r="BZ108" s="289"/>
      <c r="CA108" s="298"/>
      <c r="CB108" s="298"/>
      <c r="CC108" s="289"/>
    </row>
    <row r="109" spans="1:81" ht="7.5" customHeight="1">
      <c r="A109" s="488"/>
      <c r="B109" s="488"/>
      <c r="C109" s="488"/>
      <c r="D109" s="488"/>
      <c r="E109" s="488"/>
      <c r="F109" s="316"/>
      <c r="G109" s="593"/>
      <c r="H109" s="593"/>
      <c r="I109" s="734"/>
      <c r="J109" s="734"/>
      <c r="K109" s="734"/>
      <c r="L109" s="734"/>
      <c r="M109" s="734"/>
      <c r="N109" s="734"/>
      <c r="O109" s="734"/>
      <c r="P109" s="734"/>
      <c r="Q109" s="734"/>
      <c r="R109" s="734"/>
      <c r="S109" s="734"/>
      <c r="T109" s="734"/>
      <c r="U109" s="734"/>
      <c r="V109" s="734"/>
      <c r="W109" s="734"/>
      <c r="X109" s="695"/>
      <c r="Y109" s="695"/>
      <c r="Z109" s="503"/>
      <c r="AA109" s="503"/>
      <c r="AB109" s="503"/>
      <c r="AC109" s="503"/>
      <c r="AD109" s="503"/>
      <c r="AE109" s="503"/>
      <c r="AF109" s="503"/>
      <c r="AG109" s="503"/>
      <c r="AH109" s="503"/>
      <c r="AI109" s="503"/>
      <c r="AJ109" s="503"/>
      <c r="AK109" s="503"/>
      <c r="AL109" s="316"/>
      <c r="AM109" s="316"/>
      <c r="AN109" s="309"/>
      <c r="AO109" s="309"/>
      <c r="AP109" s="312"/>
      <c r="AQ109" s="26"/>
      <c r="AR109" s="26"/>
      <c r="AS109" s="26"/>
      <c r="AT109" s="289"/>
      <c r="AU109" s="289"/>
      <c r="AV109" s="289"/>
      <c r="AW109" s="289"/>
      <c r="AX109" s="289"/>
      <c r="AY109" s="289"/>
      <c r="AZ109" s="289"/>
      <c r="BA109" s="289"/>
      <c r="BB109" s="289"/>
      <c r="BC109" s="289"/>
      <c r="BD109" s="289"/>
      <c r="BE109" s="289"/>
      <c r="BF109" s="289"/>
      <c r="BG109" s="289"/>
      <c r="BH109" s="289"/>
      <c r="BI109" s="289"/>
      <c r="BJ109" s="289"/>
      <c r="BK109" s="289"/>
      <c r="BL109" s="289"/>
      <c r="BM109" s="289"/>
      <c r="BN109" s="289"/>
      <c r="BO109" s="289"/>
      <c r="BP109" s="289"/>
      <c r="BQ109" s="289"/>
      <c r="BR109" s="289"/>
      <c r="BS109" s="289"/>
      <c r="BT109" s="289"/>
      <c r="BU109" s="289"/>
      <c r="BV109" s="289"/>
      <c r="BW109" s="289"/>
      <c r="BX109" s="289"/>
      <c r="BY109" s="289"/>
      <c r="BZ109" s="289"/>
      <c r="CA109" s="291"/>
      <c r="CB109" s="289"/>
      <c r="CC109" s="289"/>
    </row>
    <row r="110" spans="1:81" ht="7.5" customHeight="1">
      <c r="A110" s="488"/>
      <c r="B110" s="488"/>
      <c r="C110" s="488"/>
      <c r="D110" s="488"/>
      <c r="E110" s="488"/>
      <c r="F110" s="316"/>
      <c r="G110" s="593"/>
      <c r="H110" s="593"/>
      <c r="I110" s="734"/>
      <c r="J110" s="734"/>
      <c r="K110" s="734"/>
      <c r="L110" s="734"/>
      <c r="M110" s="734"/>
      <c r="N110" s="734"/>
      <c r="O110" s="734"/>
      <c r="P110" s="734"/>
      <c r="Q110" s="734"/>
      <c r="R110" s="734"/>
      <c r="S110" s="734"/>
      <c r="T110" s="734"/>
      <c r="U110" s="734"/>
      <c r="V110" s="734"/>
      <c r="W110" s="734"/>
      <c r="X110" s="695"/>
      <c r="Y110" s="695"/>
      <c r="Z110" s="503"/>
      <c r="AA110" s="503"/>
      <c r="AB110" s="503"/>
      <c r="AC110" s="503"/>
      <c r="AD110" s="503"/>
      <c r="AE110" s="503"/>
      <c r="AF110" s="503"/>
      <c r="AG110" s="503"/>
      <c r="AH110" s="503"/>
      <c r="AI110" s="503"/>
      <c r="AJ110" s="503"/>
      <c r="AK110" s="503"/>
      <c r="AL110" s="316"/>
      <c r="AM110" s="316"/>
      <c r="AN110" s="309"/>
      <c r="AO110" s="309"/>
      <c r="AP110" s="312"/>
      <c r="AQ110" s="312"/>
      <c r="AR110" s="312"/>
      <c r="AS110" s="26"/>
      <c r="AT110" s="289"/>
      <c r="AU110" s="289"/>
      <c r="AV110" s="289"/>
      <c r="AW110" s="289"/>
      <c r="AX110" s="289"/>
      <c r="AY110" s="289"/>
      <c r="AZ110" s="289"/>
      <c r="BA110" s="289"/>
      <c r="BB110" s="289"/>
      <c r="BC110" s="289"/>
      <c r="BD110" s="289"/>
      <c r="BE110" s="289"/>
      <c r="BF110" s="289"/>
      <c r="BG110" s="289"/>
      <c r="BH110" s="289"/>
      <c r="BI110" s="289"/>
      <c r="BJ110" s="289"/>
      <c r="BK110" s="289"/>
      <c r="BL110" s="289"/>
      <c r="BM110" s="289"/>
      <c r="BN110" s="289"/>
      <c r="BO110" s="289"/>
      <c r="BP110" s="289"/>
      <c r="BQ110" s="289"/>
      <c r="BR110" s="289"/>
      <c r="BS110" s="289"/>
      <c r="BT110" s="289"/>
      <c r="BU110" s="289"/>
      <c r="BV110" s="289"/>
      <c r="BW110" s="289"/>
      <c r="BX110" s="289"/>
      <c r="BY110" s="289"/>
      <c r="BZ110" s="289"/>
      <c r="CA110" s="291"/>
      <c r="CB110" s="289"/>
      <c r="CC110" s="289"/>
    </row>
    <row r="111" spans="1:81" ht="7.5" customHeight="1">
      <c r="A111" s="316"/>
      <c r="B111" s="316"/>
      <c r="C111" s="316"/>
      <c r="D111" s="316"/>
      <c r="E111" s="305"/>
      <c r="F111" s="305"/>
      <c r="G111" s="593" t="s">
        <v>110</v>
      </c>
      <c r="H111" s="593"/>
      <c r="I111" s="592" t="s">
        <v>96</v>
      </c>
      <c r="J111" s="488"/>
      <c r="K111" s="488"/>
      <c r="L111" s="488"/>
      <c r="M111" s="488"/>
      <c r="N111" s="69"/>
      <c r="O111" s="592" t="s">
        <v>229</v>
      </c>
      <c r="P111" s="488"/>
      <c r="Q111" s="488"/>
      <c r="R111" s="488"/>
      <c r="S111" s="488"/>
      <c r="T111" s="488"/>
      <c r="U111" s="488"/>
      <c r="V111" s="488"/>
      <c r="W111" s="316"/>
      <c r="Z111" s="723" t="s">
        <v>234</v>
      </c>
      <c r="AA111" s="488"/>
      <c r="AB111" s="488"/>
      <c r="AC111" s="730" t="s">
        <v>561</v>
      </c>
      <c r="AD111" s="730"/>
      <c r="AE111" s="730"/>
      <c r="AF111" s="730"/>
      <c r="AG111" s="730"/>
      <c r="AH111" s="730"/>
      <c r="AI111" s="289"/>
      <c r="AJ111" s="305"/>
      <c r="AK111" s="305"/>
      <c r="AL111" s="305"/>
      <c r="AM111" s="305"/>
      <c r="AN111" s="307"/>
      <c r="AO111" s="309"/>
      <c r="AP111" s="312"/>
      <c r="AQ111" s="312"/>
      <c r="AR111" s="312"/>
      <c r="AS111" s="26"/>
      <c r="AT111" s="289"/>
      <c r="AU111" s="289"/>
      <c r="AV111" s="289"/>
      <c r="AW111" s="289"/>
      <c r="AX111" s="289"/>
      <c r="AY111" s="289"/>
      <c r="AZ111" s="289"/>
      <c r="BA111" s="289"/>
      <c r="BB111" s="484" t="s">
        <v>99</v>
      </c>
      <c r="BC111" s="484"/>
      <c r="BD111" s="484"/>
      <c r="BE111" s="484"/>
      <c r="BF111" s="484"/>
      <c r="BG111" s="484"/>
      <c r="BH111" s="484"/>
      <c r="BI111" s="484"/>
      <c r="BJ111" s="484"/>
      <c r="BK111" s="484"/>
      <c r="BL111" s="484"/>
      <c r="BM111" s="484"/>
      <c r="BN111" s="484"/>
      <c r="BO111" s="484"/>
      <c r="BP111" s="484"/>
      <c r="BQ111" s="484"/>
      <c r="BR111" s="484"/>
      <c r="BS111" s="484"/>
      <c r="BT111" s="484"/>
      <c r="BU111" s="484"/>
      <c r="BV111" s="484"/>
      <c r="BW111" s="724" t="s">
        <v>325</v>
      </c>
      <c r="BX111" s="724"/>
      <c r="BY111" s="724"/>
      <c r="BZ111" s="289"/>
      <c r="CA111" s="305"/>
      <c r="CB111" s="305"/>
      <c r="CC111" s="289"/>
    </row>
    <row r="112" spans="1:81" ht="7.5" customHeight="1">
      <c r="A112" s="316"/>
      <c r="B112" s="316"/>
      <c r="C112" s="316"/>
      <c r="D112" s="316"/>
      <c r="E112" s="305"/>
      <c r="F112" s="305"/>
      <c r="G112" s="593"/>
      <c r="H112" s="593"/>
      <c r="I112" s="488"/>
      <c r="J112" s="488"/>
      <c r="K112" s="488"/>
      <c r="L112" s="488"/>
      <c r="M112" s="488"/>
      <c r="N112" s="69"/>
      <c r="O112" s="488"/>
      <c r="P112" s="488"/>
      <c r="Q112" s="488"/>
      <c r="R112" s="488"/>
      <c r="S112" s="488"/>
      <c r="T112" s="488"/>
      <c r="U112" s="488"/>
      <c r="V112" s="488"/>
      <c r="W112" s="316"/>
      <c r="Z112" s="488"/>
      <c r="AA112" s="488"/>
      <c r="AB112" s="488"/>
      <c r="AC112" s="730"/>
      <c r="AD112" s="730"/>
      <c r="AE112" s="730"/>
      <c r="AF112" s="730"/>
      <c r="AG112" s="730"/>
      <c r="AH112" s="730"/>
      <c r="AI112" s="728"/>
      <c r="AJ112" s="729"/>
      <c r="AK112" s="729"/>
      <c r="AL112" s="729"/>
      <c r="AM112" s="729"/>
      <c r="AN112" s="729"/>
      <c r="AO112" s="305"/>
      <c r="AP112" s="312"/>
      <c r="AQ112" s="331"/>
      <c r="AR112" s="331"/>
      <c r="AS112" s="26"/>
      <c r="AT112" s="307"/>
      <c r="AU112" s="289"/>
      <c r="AV112" s="289"/>
      <c r="AW112" s="289"/>
      <c r="AX112" s="289"/>
      <c r="AY112" s="289"/>
      <c r="AZ112" s="289"/>
      <c r="BA112" s="289"/>
      <c r="BB112" s="484"/>
      <c r="BC112" s="484"/>
      <c r="BD112" s="484"/>
      <c r="BE112" s="484"/>
      <c r="BF112" s="484"/>
      <c r="BG112" s="484"/>
      <c r="BH112" s="484"/>
      <c r="BI112" s="484"/>
      <c r="BJ112" s="484"/>
      <c r="BK112" s="484"/>
      <c r="BL112" s="484"/>
      <c r="BM112" s="484"/>
      <c r="BN112" s="484"/>
      <c r="BO112" s="484"/>
      <c r="BP112" s="484"/>
      <c r="BQ112" s="484"/>
      <c r="BR112" s="484"/>
      <c r="BS112" s="484"/>
      <c r="BT112" s="484"/>
      <c r="BU112" s="484"/>
      <c r="BV112" s="484"/>
      <c r="BW112" s="724"/>
      <c r="BX112" s="724"/>
      <c r="BY112" s="724"/>
      <c r="BZ112" s="289"/>
      <c r="CA112" s="305"/>
      <c r="CB112" s="305"/>
      <c r="CC112" s="289"/>
    </row>
    <row r="113" spans="1:81" s="312" customFormat="1" ht="7.5" customHeight="1">
      <c r="A113" s="316"/>
      <c r="B113" s="316"/>
      <c r="C113" s="316"/>
      <c r="D113" s="316"/>
      <c r="E113" s="305"/>
      <c r="F113" s="305"/>
      <c r="G113" s="593"/>
      <c r="H113" s="593"/>
      <c r="I113" s="488"/>
      <c r="J113" s="488"/>
      <c r="K113" s="488"/>
      <c r="L113" s="488"/>
      <c r="M113" s="488"/>
      <c r="N113" s="69"/>
      <c r="O113" s="488"/>
      <c r="P113" s="488"/>
      <c r="Q113" s="488"/>
      <c r="R113" s="488"/>
      <c r="S113" s="488"/>
      <c r="T113" s="488"/>
      <c r="U113" s="488"/>
      <c r="V113" s="488"/>
      <c r="W113" s="316"/>
      <c r="X113" s="1"/>
      <c r="Y113" s="1"/>
      <c r="Z113" s="488"/>
      <c r="AA113" s="488"/>
      <c r="AB113" s="488"/>
      <c r="AC113" s="730"/>
      <c r="AD113" s="730"/>
      <c r="AE113" s="730"/>
      <c r="AF113" s="730"/>
      <c r="AG113" s="730"/>
      <c r="AH113" s="730"/>
      <c r="AI113" s="729"/>
      <c r="AJ113" s="729"/>
      <c r="AK113" s="729"/>
      <c r="AL113" s="729"/>
      <c r="AM113" s="729"/>
      <c r="AN113" s="729"/>
      <c r="AO113" s="305"/>
      <c r="AQ113" s="331"/>
      <c r="AR113" s="331"/>
      <c r="AT113" s="307"/>
      <c r="AU113" s="289"/>
      <c r="AV113" s="289"/>
      <c r="AW113" s="289"/>
      <c r="AX113" s="289"/>
      <c r="AY113" s="305"/>
      <c r="AZ113" s="305"/>
      <c r="BA113" s="305"/>
      <c r="BB113" s="484"/>
      <c r="BC113" s="484"/>
      <c r="BD113" s="484"/>
      <c r="BE113" s="484"/>
      <c r="BF113" s="484"/>
      <c r="BG113" s="484"/>
      <c r="BH113" s="485"/>
      <c r="BI113" s="485"/>
      <c r="BJ113" s="485"/>
      <c r="BK113" s="485"/>
      <c r="BL113" s="485"/>
      <c r="BM113" s="485"/>
      <c r="BN113" s="485"/>
      <c r="BO113" s="485"/>
      <c r="BP113" s="485"/>
      <c r="BQ113" s="485"/>
      <c r="BR113" s="485"/>
      <c r="BS113" s="485"/>
      <c r="BT113" s="485"/>
      <c r="BU113" s="485"/>
      <c r="BV113" s="485"/>
      <c r="BW113" s="724"/>
      <c r="BX113" s="724"/>
      <c r="BY113" s="724"/>
      <c r="BZ113" s="289"/>
      <c r="CA113" s="305"/>
      <c r="CB113" s="305"/>
      <c r="CC113" s="305"/>
    </row>
    <row r="114" spans="1:81" s="312" customFormat="1" ht="7.5" customHeight="1">
      <c r="A114" s="316"/>
      <c r="B114" s="316"/>
      <c r="C114" s="316"/>
      <c r="D114" s="316"/>
      <c r="E114" s="305"/>
      <c r="F114" s="305"/>
      <c r="G114" s="70"/>
      <c r="H114" s="70"/>
      <c r="N114" s="69"/>
      <c r="O114" s="592" t="s">
        <v>230</v>
      </c>
      <c r="P114" s="488"/>
      <c r="Q114" s="488"/>
      <c r="R114" s="488"/>
      <c r="S114" s="488"/>
      <c r="T114" s="488"/>
      <c r="U114" s="488"/>
      <c r="V114" s="316"/>
      <c r="W114" s="316"/>
      <c r="X114" s="1"/>
      <c r="Y114" s="1"/>
      <c r="Z114" s="723" t="s">
        <v>234</v>
      </c>
      <c r="AA114" s="488"/>
      <c r="AB114" s="488"/>
      <c r="AC114" s="847" t="s">
        <v>155</v>
      </c>
      <c r="AD114" s="847"/>
      <c r="AE114" s="847"/>
      <c r="AF114" s="847"/>
      <c r="AG114" s="847"/>
      <c r="AH114" s="847"/>
      <c r="AI114" s="729"/>
      <c r="AJ114" s="729"/>
      <c r="AK114" s="729"/>
      <c r="AL114" s="729"/>
      <c r="AM114" s="729"/>
      <c r="AN114" s="729"/>
      <c r="AO114" s="305"/>
      <c r="AQ114" s="331"/>
      <c r="AR114" s="331"/>
      <c r="AT114" s="307"/>
      <c r="AU114" s="289"/>
      <c r="AV114" s="289"/>
      <c r="AW114" s="289"/>
      <c r="AX114" s="289"/>
      <c r="AY114" s="305"/>
      <c r="AZ114" s="305"/>
      <c r="BA114" s="305"/>
      <c r="BB114" s="305"/>
      <c r="BC114" s="305"/>
      <c r="BD114" s="305"/>
      <c r="BE114" s="305"/>
      <c r="BF114" s="305"/>
      <c r="BG114" s="289"/>
      <c r="BH114" s="289"/>
      <c r="BI114" s="289"/>
      <c r="BJ114" s="289"/>
      <c r="BK114" s="289"/>
      <c r="BL114" s="289"/>
      <c r="BM114" s="289"/>
      <c r="BN114" s="289"/>
      <c r="BO114" s="289"/>
      <c r="BP114" s="289"/>
      <c r="BQ114" s="289"/>
      <c r="BR114" s="289"/>
      <c r="BS114" s="289"/>
      <c r="BT114" s="289"/>
      <c r="BU114" s="289"/>
      <c r="BV114" s="289"/>
      <c r="BW114" s="289"/>
      <c r="BX114" s="289"/>
      <c r="BY114" s="289"/>
      <c r="BZ114" s="339"/>
      <c r="CA114" s="289"/>
      <c r="CB114" s="289"/>
      <c r="CC114" s="305"/>
    </row>
    <row r="115" spans="1:81" s="312" customFormat="1" ht="7.5" customHeight="1">
      <c r="A115" s="316"/>
      <c r="B115" s="316"/>
      <c r="C115" s="316"/>
      <c r="D115" s="316"/>
      <c r="E115" s="305"/>
      <c r="F115" s="305"/>
      <c r="N115" s="69"/>
      <c r="O115" s="488"/>
      <c r="P115" s="488"/>
      <c r="Q115" s="488"/>
      <c r="R115" s="488"/>
      <c r="S115" s="488"/>
      <c r="T115" s="488"/>
      <c r="U115" s="488"/>
      <c r="V115" s="316"/>
      <c r="W115" s="316"/>
      <c r="X115" s="1"/>
      <c r="Y115" s="1"/>
      <c r="Z115" s="488"/>
      <c r="AA115" s="488"/>
      <c r="AB115" s="488"/>
      <c r="AC115" s="847"/>
      <c r="AD115" s="847"/>
      <c r="AE115" s="847"/>
      <c r="AF115" s="847"/>
      <c r="AG115" s="847"/>
      <c r="AH115" s="847"/>
      <c r="AI115" s="729"/>
      <c r="AJ115" s="729"/>
      <c r="AK115" s="729"/>
      <c r="AL115" s="729"/>
      <c r="AM115" s="729"/>
      <c r="AN115" s="729"/>
      <c r="AO115" s="305"/>
      <c r="AT115" s="305"/>
      <c r="AU115" s="339"/>
      <c r="AV115" s="339"/>
      <c r="AW115" s="339"/>
      <c r="AX115" s="339"/>
      <c r="AY115" s="305"/>
      <c r="AZ115" s="305"/>
      <c r="BA115" s="305"/>
      <c r="BB115" s="305"/>
      <c r="BC115" s="305"/>
      <c r="BD115" s="305"/>
      <c r="BE115" s="305"/>
      <c r="BF115" s="305"/>
      <c r="BG115" s="305"/>
      <c r="BH115" s="305"/>
      <c r="BI115" s="305"/>
      <c r="BJ115" s="305"/>
      <c r="BK115" s="305"/>
      <c r="BL115" s="305"/>
      <c r="BM115" s="305"/>
      <c r="BN115" s="305"/>
      <c r="BO115" s="305"/>
      <c r="BP115" s="305"/>
      <c r="BQ115" s="305"/>
      <c r="BR115" s="305"/>
      <c r="BS115" s="305"/>
      <c r="BT115" s="305"/>
      <c r="BU115" s="305"/>
      <c r="BV115" s="305"/>
      <c r="BW115" s="289"/>
      <c r="BX115" s="289"/>
      <c r="BY115" s="289"/>
      <c r="BZ115" s="339"/>
      <c r="CA115" s="289"/>
      <c r="CB115" s="289"/>
      <c r="CC115" s="305"/>
    </row>
    <row r="116" spans="1:81" s="312" customFormat="1" ht="7.5" customHeight="1">
      <c r="A116" s="316"/>
      <c r="B116" s="316"/>
      <c r="C116" s="316"/>
      <c r="D116" s="316"/>
      <c r="E116" s="305"/>
      <c r="F116" s="305"/>
      <c r="N116" s="69"/>
      <c r="O116" s="488"/>
      <c r="P116" s="488"/>
      <c r="Q116" s="488"/>
      <c r="R116" s="488"/>
      <c r="S116" s="488"/>
      <c r="T116" s="488"/>
      <c r="U116" s="488"/>
      <c r="V116" s="316"/>
      <c r="W116" s="316"/>
      <c r="X116" s="1"/>
      <c r="Y116" s="1"/>
      <c r="Z116" s="488"/>
      <c r="AA116" s="488"/>
      <c r="AB116" s="488"/>
      <c r="AC116" s="847"/>
      <c r="AD116" s="847"/>
      <c r="AE116" s="847"/>
      <c r="AF116" s="847"/>
      <c r="AG116" s="847"/>
      <c r="AH116" s="847"/>
      <c r="AI116" s="729"/>
      <c r="AJ116" s="729"/>
      <c r="AK116" s="729"/>
      <c r="AL116" s="729"/>
      <c r="AM116" s="729"/>
      <c r="AN116" s="729"/>
      <c r="AO116" s="305"/>
      <c r="AT116" s="289"/>
      <c r="AU116" s="339"/>
      <c r="AV116" s="339"/>
      <c r="AW116" s="339"/>
      <c r="AX116" s="339"/>
      <c r="AY116" s="305"/>
      <c r="AZ116" s="305"/>
      <c r="BA116" s="305"/>
      <c r="BB116" s="305"/>
      <c r="BC116" s="305"/>
      <c r="BD116" s="305"/>
      <c r="BE116" s="305"/>
      <c r="BF116" s="305"/>
      <c r="BG116" s="305"/>
      <c r="BH116" s="305"/>
      <c r="BI116" s="720" t="s">
        <v>100</v>
      </c>
      <c r="BJ116" s="320"/>
      <c r="BK116" s="344"/>
      <c r="BL116" s="344"/>
      <c r="BM116" s="299"/>
      <c r="BN116" s="725" t="s">
        <v>101</v>
      </c>
      <c r="BO116" s="320"/>
      <c r="BP116" s="344"/>
      <c r="BQ116" s="344"/>
      <c r="BR116" s="299"/>
      <c r="BS116" s="720" t="s">
        <v>571</v>
      </c>
      <c r="BT116" s="320"/>
      <c r="BU116" s="344"/>
      <c r="BV116" s="344"/>
      <c r="BW116" s="299"/>
      <c r="BX116" s="720" t="s">
        <v>103</v>
      </c>
      <c r="BY116" s="320"/>
      <c r="BZ116" s="344"/>
      <c r="CA116" s="344"/>
      <c r="CB116" s="299"/>
      <c r="CC116" s="305"/>
    </row>
    <row r="117" spans="1:81" s="312" customFormat="1" ht="7.5" customHeight="1">
      <c r="A117" s="316"/>
      <c r="B117" s="316"/>
      <c r="C117" s="316"/>
      <c r="D117" s="316"/>
      <c r="E117" s="305"/>
      <c r="F117" s="305"/>
      <c r="N117" s="69"/>
      <c r="O117" s="592" t="s">
        <v>231</v>
      </c>
      <c r="P117" s="488"/>
      <c r="Q117" s="488"/>
      <c r="R117" s="488"/>
      <c r="S117" s="488"/>
      <c r="T117" s="488"/>
      <c r="U117" s="488"/>
      <c r="V117" s="488"/>
      <c r="W117" s="316"/>
      <c r="X117" s="1"/>
      <c r="Y117" s="1"/>
      <c r="Z117" s="723" t="s">
        <v>234</v>
      </c>
      <c r="AA117" s="488"/>
      <c r="AB117" s="488"/>
      <c r="AC117" s="847" t="e">
        <f>VLOOKUP($Y$11,管理データ原紙!$B$6:$BA$65613,29,FALSE)</f>
        <v>#N/A</v>
      </c>
      <c r="AD117" s="847"/>
      <c r="AE117" s="847"/>
      <c r="AF117" s="847"/>
      <c r="AG117" s="847"/>
      <c r="AH117" s="847"/>
      <c r="AI117" s="729"/>
      <c r="AJ117" s="729"/>
      <c r="AK117" s="729"/>
      <c r="AL117" s="729"/>
      <c r="AM117" s="729"/>
      <c r="AN117" s="729"/>
      <c r="AO117" s="305"/>
      <c r="AT117" s="289"/>
      <c r="AU117" s="339"/>
      <c r="AV117" s="339"/>
      <c r="AW117" s="339"/>
      <c r="AX117" s="339"/>
      <c r="AY117" s="305"/>
      <c r="AZ117" s="305"/>
      <c r="BA117" s="305"/>
      <c r="BB117" s="305"/>
      <c r="BC117" s="305"/>
      <c r="BD117" s="305"/>
      <c r="BE117" s="305"/>
      <c r="BF117" s="305"/>
      <c r="BG117" s="305"/>
      <c r="BH117" s="305"/>
      <c r="BI117" s="721"/>
      <c r="BJ117" s="14"/>
      <c r="BK117" s="305"/>
      <c r="BL117" s="305"/>
      <c r="BM117" s="300"/>
      <c r="BN117" s="726"/>
      <c r="BO117" s="14"/>
      <c r="BP117" s="305"/>
      <c r="BQ117" s="305"/>
      <c r="BR117" s="300"/>
      <c r="BS117" s="721"/>
      <c r="BT117" s="14"/>
      <c r="BU117" s="305"/>
      <c r="BV117" s="305"/>
      <c r="BW117" s="300"/>
      <c r="BX117" s="721"/>
      <c r="BY117" s="14"/>
      <c r="BZ117" s="305"/>
      <c r="CA117" s="305"/>
      <c r="CB117" s="300"/>
      <c r="CC117" s="305"/>
    </row>
    <row r="118" spans="1:81" s="312" customFormat="1" ht="7.5" customHeight="1">
      <c r="A118" s="316"/>
      <c r="B118" s="316"/>
      <c r="C118" s="316"/>
      <c r="D118" s="316"/>
      <c r="E118" s="305"/>
      <c r="F118" s="305"/>
      <c r="G118" s="70"/>
      <c r="H118" s="70"/>
      <c r="I118" s="70"/>
      <c r="J118" s="70"/>
      <c r="K118" s="70"/>
      <c r="L118" s="70"/>
      <c r="M118" s="70"/>
      <c r="N118" s="69"/>
      <c r="O118" s="488"/>
      <c r="P118" s="488"/>
      <c r="Q118" s="488"/>
      <c r="R118" s="488"/>
      <c r="S118" s="488"/>
      <c r="T118" s="488"/>
      <c r="U118" s="488"/>
      <c r="V118" s="488"/>
      <c r="W118" s="316"/>
      <c r="X118" s="1"/>
      <c r="Y118" s="1"/>
      <c r="Z118" s="488"/>
      <c r="AA118" s="488"/>
      <c r="AB118" s="488"/>
      <c r="AC118" s="847"/>
      <c r="AD118" s="847"/>
      <c r="AE118" s="847"/>
      <c r="AF118" s="847"/>
      <c r="AG118" s="847"/>
      <c r="AH118" s="847"/>
      <c r="AI118" s="729"/>
      <c r="AJ118" s="729"/>
      <c r="AK118" s="729"/>
      <c r="AL118" s="729"/>
      <c r="AM118" s="729"/>
      <c r="AN118" s="729"/>
      <c r="AO118" s="305"/>
      <c r="AT118" s="289"/>
      <c r="AU118" s="339"/>
      <c r="AV118" s="339"/>
      <c r="AW118" s="339"/>
      <c r="AX118" s="339"/>
      <c r="AY118" s="305"/>
      <c r="AZ118" s="305"/>
      <c r="BA118" s="305"/>
      <c r="BB118" s="305"/>
      <c r="BC118" s="305"/>
      <c r="BD118" s="305"/>
      <c r="BE118" s="305"/>
      <c r="BF118" s="305"/>
      <c r="BG118" s="305"/>
      <c r="BH118" s="305"/>
      <c r="BI118" s="721"/>
      <c r="BJ118" s="14"/>
      <c r="BK118" s="305"/>
      <c r="BL118" s="305"/>
      <c r="BM118" s="300"/>
      <c r="BN118" s="726"/>
      <c r="BO118" s="14"/>
      <c r="BP118" s="305"/>
      <c r="BQ118" s="305"/>
      <c r="BR118" s="300"/>
      <c r="BS118" s="721"/>
      <c r="BT118" s="14"/>
      <c r="BU118" s="305"/>
      <c r="BV118" s="305"/>
      <c r="BW118" s="300"/>
      <c r="BX118" s="721"/>
      <c r="BY118" s="14"/>
      <c r="BZ118" s="305"/>
      <c r="CA118" s="305"/>
      <c r="CB118" s="300"/>
      <c r="CC118" s="305"/>
    </row>
    <row r="119" spans="1:81" s="312" customFormat="1" ht="7.5" customHeight="1">
      <c r="A119" s="316"/>
      <c r="B119" s="316"/>
      <c r="C119" s="316"/>
      <c r="D119" s="316"/>
      <c r="E119" s="305"/>
      <c r="F119" s="305"/>
      <c r="G119" s="70"/>
      <c r="H119" s="70"/>
      <c r="I119" s="70"/>
      <c r="J119" s="70"/>
      <c r="K119" s="70"/>
      <c r="L119" s="70"/>
      <c r="M119" s="70"/>
      <c r="N119" s="69"/>
      <c r="O119" s="488"/>
      <c r="P119" s="488"/>
      <c r="Q119" s="488"/>
      <c r="R119" s="488"/>
      <c r="S119" s="488"/>
      <c r="T119" s="488"/>
      <c r="U119" s="488"/>
      <c r="V119" s="488"/>
      <c r="W119" s="316"/>
      <c r="X119" s="1"/>
      <c r="Y119" s="1"/>
      <c r="Z119" s="488"/>
      <c r="AA119" s="488"/>
      <c r="AB119" s="488"/>
      <c r="AC119" s="847"/>
      <c r="AD119" s="847"/>
      <c r="AE119" s="847"/>
      <c r="AF119" s="847"/>
      <c r="AG119" s="847"/>
      <c r="AH119" s="847"/>
      <c r="AI119" s="729"/>
      <c r="AJ119" s="729"/>
      <c r="AK119" s="729"/>
      <c r="AL119" s="729"/>
      <c r="AM119" s="729"/>
      <c r="AN119" s="729"/>
      <c r="AO119" s="305"/>
      <c r="AT119" s="289"/>
      <c r="AU119" s="339"/>
      <c r="AV119" s="339"/>
      <c r="AW119" s="339"/>
      <c r="AX119" s="339"/>
      <c r="AY119" s="305"/>
      <c r="AZ119" s="305"/>
      <c r="BA119" s="305"/>
      <c r="BB119" s="305"/>
      <c r="BC119" s="305"/>
      <c r="BD119" s="305"/>
      <c r="BE119" s="305"/>
      <c r="BF119" s="305"/>
      <c r="BG119" s="305"/>
      <c r="BH119" s="305"/>
      <c r="BI119" s="721"/>
      <c r="BJ119" s="14"/>
      <c r="BK119" s="305"/>
      <c r="BL119" s="305"/>
      <c r="BM119" s="300"/>
      <c r="BN119" s="726"/>
      <c r="BO119" s="14"/>
      <c r="BP119" s="305"/>
      <c r="BQ119" s="305"/>
      <c r="BR119" s="300"/>
      <c r="BS119" s="721"/>
      <c r="BT119" s="14"/>
      <c r="BU119" s="305"/>
      <c r="BV119" s="305"/>
      <c r="BW119" s="300"/>
      <c r="BX119" s="721"/>
      <c r="BY119" s="14"/>
      <c r="BZ119" s="305"/>
      <c r="CA119" s="305"/>
      <c r="CB119" s="300"/>
      <c r="CC119" s="305"/>
    </row>
    <row r="120" spans="1:81" s="312" customFormat="1" ht="7.5" customHeight="1">
      <c r="A120" s="26"/>
      <c r="B120" s="26"/>
      <c r="C120" s="26"/>
      <c r="D120" s="26"/>
      <c r="E120" s="26"/>
      <c r="F120" s="26"/>
      <c r="G120" s="593" t="s">
        <v>75</v>
      </c>
      <c r="H120" s="593"/>
      <c r="I120" s="592" t="s">
        <v>98</v>
      </c>
      <c r="J120" s="592"/>
      <c r="K120" s="592"/>
      <c r="L120" s="592"/>
      <c r="M120" s="592"/>
      <c r="N120" s="592" t="s">
        <v>40</v>
      </c>
      <c r="O120" s="592" t="s">
        <v>232</v>
      </c>
      <c r="P120" s="488"/>
      <c r="Q120" s="488"/>
      <c r="R120" s="488"/>
      <c r="S120" s="488"/>
      <c r="T120" s="488"/>
      <c r="U120" s="488"/>
      <c r="V120" s="488"/>
      <c r="W120" s="488"/>
      <c r="X120" s="488"/>
      <c r="Y120" s="488"/>
      <c r="Z120" s="723" t="s">
        <v>234</v>
      </c>
      <c r="AA120" s="488"/>
      <c r="AB120" s="488"/>
      <c r="AC120" s="847" t="s">
        <v>155</v>
      </c>
      <c r="AD120" s="847"/>
      <c r="AE120" s="847"/>
      <c r="AF120" s="847"/>
      <c r="AG120" s="847"/>
      <c r="AH120" s="847"/>
      <c r="AI120" s="729"/>
      <c r="AJ120" s="729"/>
      <c r="AK120" s="729"/>
      <c r="AL120" s="729"/>
      <c r="AM120" s="729"/>
      <c r="AN120" s="729"/>
      <c r="AO120" s="305"/>
      <c r="AT120" s="289"/>
      <c r="AU120" s="339"/>
      <c r="AV120" s="339"/>
      <c r="AW120" s="339"/>
      <c r="AX120" s="339"/>
      <c r="AY120" s="305"/>
      <c r="AZ120" s="305"/>
      <c r="BA120" s="305"/>
      <c r="BB120" s="305"/>
      <c r="BC120" s="305"/>
      <c r="BD120" s="305"/>
      <c r="BE120" s="305"/>
      <c r="BF120" s="305"/>
      <c r="BG120" s="305"/>
      <c r="BH120" s="305"/>
      <c r="BI120" s="721"/>
      <c r="BJ120" s="14"/>
      <c r="BK120" s="305"/>
      <c r="BL120" s="305"/>
      <c r="BM120" s="300"/>
      <c r="BN120" s="726"/>
      <c r="BO120" s="14"/>
      <c r="BP120" s="305"/>
      <c r="BQ120" s="305"/>
      <c r="BR120" s="300"/>
      <c r="BS120" s="721"/>
      <c r="BT120" s="14"/>
      <c r="BU120" s="305"/>
      <c r="BV120" s="305"/>
      <c r="BW120" s="300"/>
      <c r="BX120" s="721"/>
      <c r="BY120" s="14"/>
      <c r="BZ120" s="305"/>
      <c r="CA120" s="305"/>
      <c r="CB120" s="300"/>
      <c r="CC120" s="305"/>
    </row>
    <row r="121" spans="1:81" s="312" customFormat="1" ht="7.5" customHeight="1">
      <c r="A121" s="26"/>
      <c r="B121" s="305"/>
      <c r="C121" s="308"/>
      <c r="D121" s="308"/>
      <c r="E121" s="308"/>
      <c r="F121" s="308"/>
      <c r="G121" s="593"/>
      <c r="H121" s="593"/>
      <c r="I121" s="592"/>
      <c r="J121" s="592"/>
      <c r="K121" s="592"/>
      <c r="L121" s="592"/>
      <c r="M121" s="592"/>
      <c r="N121" s="488"/>
      <c r="O121" s="488"/>
      <c r="P121" s="488"/>
      <c r="Q121" s="488"/>
      <c r="R121" s="488"/>
      <c r="S121" s="488"/>
      <c r="T121" s="488"/>
      <c r="U121" s="488"/>
      <c r="V121" s="488"/>
      <c r="W121" s="488"/>
      <c r="X121" s="488"/>
      <c r="Y121" s="488"/>
      <c r="Z121" s="488"/>
      <c r="AA121" s="488"/>
      <c r="AB121" s="488"/>
      <c r="AC121" s="847"/>
      <c r="AD121" s="847"/>
      <c r="AE121" s="847"/>
      <c r="AF121" s="847"/>
      <c r="AG121" s="847"/>
      <c r="AH121" s="847"/>
      <c r="AI121" s="729"/>
      <c r="AJ121" s="729"/>
      <c r="AK121" s="729"/>
      <c r="AL121" s="729"/>
      <c r="AM121" s="729"/>
      <c r="AN121" s="729"/>
      <c r="AO121" s="305"/>
      <c r="AT121" s="289"/>
      <c r="AU121" s="339"/>
      <c r="AV121" s="339"/>
      <c r="AW121" s="339"/>
      <c r="AX121" s="339"/>
      <c r="AY121" s="305"/>
      <c r="AZ121" s="305"/>
      <c r="BA121" s="305"/>
      <c r="BB121" s="305"/>
      <c r="BC121" s="305"/>
      <c r="BD121" s="305"/>
      <c r="BE121" s="305"/>
      <c r="BF121" s="305"/>
      <c r="BG121" s="305"/>
      <c r="BH121" s="305"/>
      <c r="BI121" s="721"/>
      <c r="BJ121" s="14"/>
      <c r="BK121" s="305"/>
      <c r="BL121" s="305"/>
      <c r="BM121" s="300"/>
      <c r="BN121" s="726"/>
      <c r="BO121" s="14"/>
      <c r="BP121" s="305"/>
      <c r="BQ121" s="305"/>
      <c r="BR121" s="300"/>
      <c r="BS121" s="721"/>
      <c r="BT121" s="14"/>
      <c r="BU121" s="305"/>
      <c r="BV121" s="305"/>
      <c r="BW121" s="300"/>
      <c r="BX121" s="721"/>
      <c r="BY121" s="14"/>
      <c r="BZ121" s="305"/>
      <c r="CA121" s="305"/>
      <c r="CB121" s="301"/>
      <c r="CC121" s="305"/>
    </row>
    <row r="122" spans="1:81" s="312" customFormat="1" ht="7.5" customHeight="1">
      <c r="A122" s="341"/>
      <c r="B122" s="308"/>
      <c r="C122" s="308"/>
      <c r="D122" s="308"/>
      <c r="E122" s="308"/>
      <c r="F122" s="308"/>
      <c r="G122" s="593"/>
      <c r="H122" s="593"/>
      <c r="I122" s="592"/>
      <c r="J122" s="592"/>
      <c r="K122" s="592"/>
      <c r="L122" s="592"/>
      <c r="M122" s="592"/>
      <c r="N122" s="488"/>
      <c r="O122" s="488"/>
      <c r="P122" s="488"/>
      <c r="Q122" s="488"/>
      <c r="R122" s="488"/>
      <c r="S122" s="488"/>
      <c r="T122" s="488"/>
      <c r="U122" s="488"/>
      <c r="V122" s="488"/>
      <c r="W122" s="488"/>
      <c r="X122" s="488"/>
      <c r="Y122" s="488"/>
      <c r="Z122" s="488"/>
      <c r="AA122" s="488"/>
      <c r="AB122" s="488"/>
      <c r="AC122" s="847"/>
      <c r="AD122" s="847"/>
      <c r="AE122" s="847"/>
      <c r="AF122" s="847"/>
      <c r="AG122" s="847"/>
      <c r="AH122" s="847"/>
      <c r="AI122" s="305"/>
      <c r="AJ122" s="305"/>
      <c r="AK122" s="336"/>
      <c r="AL122" s="305"/>
      <c r="AM122" s="305"/>
      <c r="AN122" s="305"/>
      <c r="AO122" s="305"/>
      <c r="AT122" s="289"/>
      <c r="AU122" s="339"/>
      <c r="AV122" s="339"/>
      <c r="AW122" s="339"/>
      <c r="AX122" s="339"/>
      <c r="AY122" s="339"/>
      <c r="AZ122" s="305"/>
      <c r="BA122" s="305"/>
      <c r="BB122" s="305"/>
      <c r="BC122" s="305"/>
      <c r="BD122" s="305"/>
      <c r="BE122" s="305"/>
      <c r="BF122" s="305"/>
      <c r="BG122" s="305"/>
      <c r="BH122" s="305"/>
      <c r="BI122" s="721"/>
      <c r="BJ122" s="14"/>
      <c r="BK122" s="305"/>
      <c r="BL122" s="305"/>
      <c r="BM122" s="300"/>
      <c r="BN122" s="726"/>
      <c r="BO122" s="14"/>
      <c r="BP122" s="305"/>
      <c r="BQ122" s="305"/>
      <c r="BR122" s="300"/>
      <c r="BS122" s="721"/>
      <c r="BT122" s="14"/>
      <c r="BU122" s="305"/>
      <c r="BV122" s="305"/>
      <c r="BW122" s="300"/>
      <c r="BX122" s="721"/>
      <c r="BY122" s="14"/>
      <c r="BZ122" s="305"/>
      <c r="CA122" s="305"/>
      <c r="CB122" s="300"/>
      <c r="CC122" s="305"/>
    </row>
    <row r="123" spans="1:81" s="312" customFormat="1" ht="7.5" customHeight="1">
      <c r="A123" s="316"/>
      <c r="B123" s="316"/>
      <c r="C123" s="316"/>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5"/>
      <c r="AO123" s="305"/>
      <c r="AS123" s="331"/>
      <c r="AT123" s="289"/>
      <c r="AU123" s="339"/>
      <c r="AV123" s="339"/>
      <c r="AW123" s="339"/>
      <c r="AX123" s="339"/>
      <c r="AY123" s="339"/>
      <c r="AZ123" s="305"/>
      <c r="BA123" s="305"/>
      <c r="BB123" s="305"/>
      <c r="BC123" s="305"/>
      <c r="BD123" s="305"/>
      <c r="BE123" s="305"/>
      <c r="BF123" s="305"/>
      <c r="BG123" s="305"/>
      <c r="BH123" s="305"/>
      <c r="BI123" s="721"/>
      <c r="BJ123" s="14"/>
      <c r="BK123" s="305"/>
      <c r="BL123" s="305"/>
      <c r="BM123" s="300"/>
      <c r="BN123" s="726"/>
      <c r="BO123" s="14"/>
      <c r="BP123" s="305"/>
      <c r="BQ123" s="305"/>
      <c r="BR123" s="300"/>
      <c r="BS123" s="721"/>
      <c r="BT123" s="14"/>
      <c r="BU123" s="305"/>
      <c r="BV123" s="305"/>
      <c r="BW123" s="300"/>
      <c r="BX123" s="721"/>
      <c r="BY123" s="14"/>
      <c r="BZ123" s="305"/>
      <c r="CA123" s="305"/>
      <c r="CB123" s="300"/>
      <c r="CC123" s="305"/>
    </row>
    <row r="124" spans="1:81" s="312" customFormat="1" ht="7.5" customHeight="1">
      <c r="A124" s="328"/>
      <c r="B124" s="328"/>
      <c r="C124" s="328"/>
      <c r="E124" s="305"/>
      <c r="F124" s="305"/>
      <c r="G124" s="305"/>
      <c r="H124" s="305"/>
      <c r="I124" s="305"/>
      <c r="J124" s="305"/>
      <c r="K124" s="305"/>
      <c r="L124" s="305"/>
      <c r="M124" s="305"/>
      <c r="N124" s="305"/>
      <c r="O124" s="305"/>
      <c r="P124" s="305"/>
      <c r="Q124" s="305"/>
      <c r="R124" s="305"/>
      <c r="S124" s="305"/>
      <c r="T124" s="305"/>
      <c r="U124" s="305"/>
      <c r="V124" s="305"/>
      <c r="W124" s="305"/>
      <c r="X124" s="305"/>
      <c r="Y124" s="305"/>
      <c r="Z124" s="305"/>
      <c r="AA124" s="305"/>
      <c r="AB124" s="305"/>
      <c r="AC124" s="305"/>
      <c r="AD124" s="305"/>
      <c r="AE124" s="305"/>
      <c r="AF124" s="305"/>
      <c r="AG124" s="305"/>
      <c r="AH124" s="305"/>
      <c r="AI124" s="305"/>
      <c r="AJ124" s="305"/>
      <c r="AK124" s="305"/>
      <c r="AL124" s="305"/>
      <c r="AM124" s="305"/>
      <c r="AN124" s="305"/>
      <c r="AO124" s="305"/>
      <c r="AT124" s="305"/>
      <c r="AU124" s="305"/>
      <c r="AV124" s="305"/>
      <c r="AW124" s="305"/>
      <c r="AX124" s="305"/>
      <c r="AY124" s="305"/>
      <c r="AZ124" s="305"/>
      <c r="BA124" s="305"/>
      <c r="BB124" s="305"/>
      <c r="BC124" s="305"/>
      <c r="BD124" s="305"/>
      <c r="BE124" s="305"/>
      <c r="BF124" s="305"/>
      <c r="BG124" s="305"/>
      <c r="BH124" s="305"/>
      <c r="BI124" s="721"/>
      <c r="BJ124" s="305"/>
      <c r="BK124" s="305"/>
      <c r="BL124" s="305"/>
      <c r="BM124" s="305"/>
      <c r="BN124" s="726"/>
      <c r="BO124" s="289"/>
      <c r="BP124" s="289"/>
      <c r="BQ124" s="289"/>
      <c r="BR124" s="289"/>
      <c r="BS124" s="721"/>
      <c r="BT124" s="289"/>
      <c r="BU124" s="289"/>
      <c r="BV124" s="289"/>
      <c r="BW124" s="289"/>
      <c r="BX124" s="721"/>
      <c r="BY124" s="302"/>
      <c r="BZ124" s="339"/>
      <c r="CA124" s="305"/>
      <c r="CB124" s="300"/>
      <c r="CC124" s="305"/>
    </row>
    <row r="125" spans="1:81" s="312" customFormat="1" ht="7.5" customHeight="1">
      <c r="A125" s="316"/>
      <c r="B125" s="316"/>
      <c r="C125" s="316"/>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c r="AJ125" s="308"/>
      <c r="AK125" s="308"/>
      <c r="AL125" s="308"/>
      <c r="AM125" s="308"/>
      <c r="AN125" s="305"/>
      <c r="AO125" s="305"/>
      <c r="AS125" s="331"/>
      <c r="AT125" s="289"/>
      <c r="AU125" s="339"/>
      <c r="AV125" s="339"/>
      <c r="AW125" s="339"/>
      <c r="AX125" s="339"/>
      <c r="AY125" s="339"/>
      <c r="AZ125" s="305"/>
      <c r="BA125" s="305"/>
      <c r="BB125" s="305"/>
      <c r="BC125" s="305"/>
      <c r="BD125" s="305"/>
      <c r="BE125" s="305"/>
      <c r="BF125" s="305"/>
      <c r="BG125" s="305"/>
      <c r="BH125" s="305"/>
      <c r="BI125" s="722"/>
      <c r="BJ125" s="303"/>
      <c r="BK125" s="306"/>
      <c r="BL125" s="306"/>
      <c r="BM125" s="304"/>
      <c r="BN125" s="727"/>
      <c r="BO125" s="303"/>
      <c r="BP125" s="306"/>
      <c r="BQ125" s="306"/>
      <c r="BR125" s="304"/>
      <c r="BS125" s="722"/>
      <c r="BT125" s="303"/>
      <c r="BU125" s="306"/>
      <c r="BV125" s="306"/>
      <c r="BW125" s="304"/>
      <c r="BX125" s="722"/>
      <c r="BY125" s="303"/>
      <c r="BZ125" s="306"/>
      <c r="CA125" s="306"/>
      <c r="CB125" s="304"/>
      <c r="CC125" s="305"/>
    </row>
    <row r="126" spans="1:81" s="312" customFormat="1" ht="21" customHeight="1">
      <c r="A126" s="316"/>
      <c r="B126" s="316"/>
      <c r="C126" s="316"/>
      <c r="D126" s="308"/>
      <c r="E126" s="308"/>
      <c r="F126" s="308"/>
      <c r="G126" s="308"/>
      <c r="H126" s="308"/>
      <c r="I126" s="308"/>
      <c r="J126" s="308"/>
      <c r="K126" s="308"/>
      <c r="L126" s="308"/>
      <c r="M126" s="308"/>
      <c r="N126" s="308"/>
      <c r="O126" s="308"/>
      <c r="P126" s="71"/>
      <c r="Q126" s="71"/>
      <c r="R126" s="71"/>
      <c r="S126" s="71"/>
      <c r="T126" s="308"/>
      <c r="U126" s="308"/>
      <c r="V126" s="308"/>
      <c r="W126" s="308"/>
      <c r="X126" s="308"/>
      <c r="Y126" s="308"/>
      <c r="AL126" s="316"/>
      <c r="AM126" s="308"/>
      <c r="AN126" s="305"/>
      <c r="AO126" s="341"/>
      <c r="AS126" s="331"/>
      <c r="AT126" s="305"/>
      <c r="AU126" s="305"/>
      <c r="AV126" s="305"/>
      <c r="AW126" s="305"/>
      <c r="AX126" s="305"/>
      <c r="AY126" s="305"/>
      <c r="AZ126" s="305"/>
      <c r="BA126" s="305"/>
      <c r="BB126" s="305"/>
      <c r="BC126" s="305"/>
      <c r="BD126" s="305"/>
      <c r="BE126" s="305"/>
      <c r="BF126" s="305"/>
      <c r="BG126" s="305"/>
      <c r="BH126" s="305"/>
      <c r="BI126" s="289"/>
      <c r="BJ126" s="289"/>
      <c r="BK126" s="289"/>
      <c r="BL126" s="289"/>
      <c r="BM126" s="289"/>
      <c r="BN126" s="289"/>
      <c r="BO126" s="289"/>
      <c r="BP126" s="289"/>
      <c r="BQ126" s="289"/>
      <c r="BR126" s="289"/>
      <c r="BS126" s="289"/>
      <c r="BT126" s="289"/>
      <c r="BU126" s="289"/>
      <c r="BV126" s="289"/>
      <c r="BW126" s="289"/>
      <c r="BX126" s="289"/>
      <c r="BY126" s="289"/>
      <c r="BZ126" s="289"/>
      <c r="CA126" s="305"/>
      <c r="CB126" s="305"/>
      <c r="CC126" s="305"/>
    </row>
    <row r="127" spans="1:81" s="312" customFormat="1" ht="21" customHeight="1">
      <c r="A127" s="316"/>
      <c r="B127" s="316"/>
      <c r="C127" s="316"/>
      <c r="D127" s="308"/>
      <c r="E127" s="308"/>
      <c r="F127" s="308"/>
      <c r="G127" s="308"/>
      <c r="H127" s="308"/>
      <c r="I127" s="308"/>
      <c r="J127" s="308"/>
      <c r="K127" s="308"/>
      <c r="L127" s="308"/>
      <c r="M127" s="308"/>
      <c r="N127" s="308"/>
      <c r="O127" s="308"/>
      <c r="P127" s="71"/>
      <c r="Q127" s="71"/>
      <c r="R127" s="71"/>
      <c r="S127" s="71"/>
      <c r="T127" s="308"/>
      <c r="U127" s="308"/>
      <c r="V127" s="308"/>
      <c r="W127" s="308"/>
      <c r="X127" s="308"/>
      <c r="Y127" s="308"/>
      <c r="AL127" s="316"/>
      <c r="AM127" s="308"/>
      <c r="AN127" s="305"/>
      <c r="AO127" s="341"/>
      <c r="AS127" s="331"/>
      <c r="BI127" s="1"/>
      <c r="BJ127" s="1"/>
      <c r="BK127" s="1"/>
      <c r="BL127" s="1"/>
      <c r="BM127" s="1"/>
      <c r="BN127" s="1"/>
      <c r="BO127" s="1"/>
      <c r="BP127" s="1"/>
      <c r="BQ127" s="1"/>
      <c r="BR127" s="1"/>
      <c r="BS127" s="1"/>
      <c r="BT127" s="1"/>
      <c r="BU127" s="1"/>
      <c r="BV127" s="1"/>
      <c r="BW127" s="1"/>
      <c r="BX127" s="1"/>
      <c r="BY127" s="1"/>
      <c r="BZ127" s="1"/>
    </row>
    <row r="128" spans="1:81" s="312" customFormat="1" ht="21" customHeight="1">
      <c r="A128" s="316"/>
      <c r="B128" s="316"/>
      <c r="C128" s="316"/>
      <c r="D128" s="308"/>
      <c r="E128" s="308"/>
      <c r="F128" s="308"/>
      <c r="G128" s="308"/>
      <c r="H128" s="308"/>
      <c r="I128" s="308"/>
      <c r="J128" s="308"/>
      <c r="K128" s="308"/>
      <c r="L128" s="308"/>
      <c r="M128" s="308"/>
      <c r="N128" s="308"/>
      <c r="O128" s="308"/>
      <c r="P128" s="71"/>
      <c r="Q128" s="71"/>
      <c r="R128" s="71"/>
      <c r="S128" s="71"/>
      <c r="T128" s="308"/>
      <c r="U128" s="308"/>
      <c r="V128" s="308"/>
      <c r="W128" s="308"/>
      <c r="X128" s="308"/>
      <c r="Y128" s="308"/>
      <c r="AL128" s="316"/>
      <c r="AM128" s="308"/>
      <c r="AN128" s="305"/>
      <c r="AO128" s="341"/>
      <c r="AS128" s="331"/>
      <c r="BI128" s="1"/>
      <c r="BJ128" s="1"/>
      <c r="BK128" s="1"/>
      <c r="BL128" s="1"/>
      <c r="BM128" s="1"/>
      <c r="BN128" s="1"/>
      <c r="BO128" s="1"/>
      <c r="BP128" s="1"/>
      <c r="BQ128" s="1"/>
      <c r="BR128" s="1"/>
      <c r="BS128" s="1"/>
      <c r="BT128" s="1"/>
      <c r="BU128" s="1"/>
      <c r="BV128" s="1"/>
      <c r="BW128" s="1"/>
      <c r="BX128" s="1"/>
      <c r="BY128" s="1"/>
      <c r="BZ128" s="1"/>
    </row>
    <row r="129" spans="1:78" s="312" customFormat="1" ht="21" customHeight="1">
      <c r="A129" s="316" t="s">
        <v>464</v>
      </c>
      <c r="B129" s="316"/>
      <c r="C129" s="316"/>
      <c r="D129" s="308"/>
      <c r="E129" s="308"/>
      <c r="F129" s="308"/>
      <c r="G129" s="308"/>
      <c r="H129" s="308"/>
      <c r="I129" s="308"/>
      <c r="J129" s="308"/>
      <c r="K129" s="308"/>
      <c r="L129" s="308"/>
      <c r="M129" s="308"/>
      <c r="N129" s="308"/>
      <c r="O129" s="308"/>
      <c r="P129" s="71"/>
      <c r="Q129" s="71"/>
      <c r="R129" s="71"/>
      <c r="S129" s="71"/>
      <c r="T129" s="308"/>
      <c r="U129" s="308"/>
      <c r="V129" s="308"/>
      <c r="W129" s="308"/>
      <c r="X129" s="308"/>
      <c r="Y129" s="308"/>
      <c r="Z129" s="308"/>
      <c r="AA129" s="308"/>
      <c r="AB129" s="308"/>
      <c r="AC129" s="308"/>
      <c r="AD129" s="308"/>
      <c r="AE129" s="308"/>
      <c r="AF129" s="308"/>
      <c r="AG129" s="308"/>
      <c r="AH129" s="308"/>
      <c r="AI129" s="308"/>
      <c r="AJ129" s="308"/>
      <c r="AL129" s="305"/>
      <c r="AM129" s="308"/>
      <c r="AN129" s="305"/>
      <c r="AO129" s="305"/>
      <c r="AR129" s="325" t="s">
        <v>291</v>
      </c>
      <c r="AS129" s="331"/>
      <c r="AT129" s="1"/>
      <c r="AU129" s="326"/>
      <c r="AV129" s="326"/>
      <c r="AW129" s="326"/>
      <c r="AX129" s="339"/>
      <c r="AY129" s="339"/>
      <c r="BI129" s="326"/>
      <c r="BN129" s="326"/>
      <c r="BS129" s="326"/>
      <c r="BX129" s="326"/>
    </row>
    <row r="130" spans="1:78" s="312" customFormat="1" ht="21" customHeight="1">
      <c r="A130" s="316" t="s">
        <v>463</v>
      </c>
      <c r="B130" s="316"/>
      <c r="C130" s="316"/>
      <c r="D130" s="308"/>
      <c r="E130" s="308"/>
      <c r="F130" s="308"/>
      <c r="G130" s="308"/>
      <c r="H130" s="308"/>
      <c r="I130" s="308"/>
      <c r="J130" s="308"/>
      <c r="K130" s="308"/>
      <c r="L130" s="308"/>
      <c r="M130" s="308"/>
      <c r="N130" s="308"/>
      <c r="O130" s="308"/>
      <c r="P130" s="71"/>
      <c r="Q130" s="71"/>
      <c r="R130" s="71"/>
      <c r="S130" s="71"/>
      <c r="T130" s="308"/>
      <c r="U130" s="308"/>
      <c r="V130" s="308"/>
      <c r="W130" s="308"/>
      <c r="X130" s="308"/>
      <c r="Y130" s="308"/>
      <c r="AL130" s="316"/>
      <c r="AM130" s="308"/>
      <c r="AN130" s="305"/>
      <c r="AO130" s="341"/>
      <c r="AS130" s="26"/>
      <c r="BI130" s="1"/>
      <c r="BJ130" s="1"/>
      <c r="BK130" s="1"/>
      <c r="BL130" s="1"/>
      <c r="BM130" s="1"/>
      <c r="BN130" s="1"/>
      <c r="BO130" s="1"/>
      <c r="BP130" s="1"/>
      <c r="BQ130" s="1"/>
      <c r="BR130" s="1"/>
      <c r="BS130" s="1"/>
      <c r="BT130" s="1"/>
      <c r="BU130" s="1"/>
      <c r="BV130" s="1"/>
      <c r="BW130" s="1"/>
      <c r="BX130" s="1"/>
      <c r="BY130" s="1"/>
      <c r="BZ130" s="1"/>
    </row>
    <row r="131" spans="1:78" s="312" customFormat="1" ht="21" customHeight="1">
      <c r="A131" s="328"/>
      <c r="B131" s="316"/>
      <c r="C131" s="316"/>
      <c r="D131" s="308"/>
      <c r="J131" s="50"/>
      <c r="K131" s="50"/>
      <c r="O131" s="51"/>
      <c r="P131" s="51"/>
      <c r="Q131" s="51"/>
      <c r="R131" s="51"/>
      <c r="S131" s="51"/>
      <c r="V131" s="50"/>
      <c r="W131" s="52"/>
      <c r="AE131" s="51"/>
      <c r="AF131" s="51"/>
      <c r="AG131" s="51"/>
      <c r="AH131" s="51"/>
      <c r="AI131" s="51"/>
      <c r="AL131" s="308"/>
      <c r="AM131" s="305"/>
      <c r="AN131" s="309"/>
      <c r="AO131" s="341"/>
      <c r="AQ131" s="508" t="s">
        <v>308</v>
      </c>
      <c r="AR131" s="508"/>
      <c r="AS131" s="312" t="s">
        <v>307</v>
      </c>
      <c r="BI131" s="1"/>
      <c r="BJ131" s="1"/>
      <c r="BK131" s="1"/>
      <c r="BL131" s="1"/>
      <c r="BM131" s="1"/>
      <c r="BN131" s="1"/>
      <c r="BO131" s="1"/>
      <c r="BP131" s="1"/>
      <c r="BQ131" s="1"/>
      <c r="BR131" s="1"/>
      <c r="BS131" s="1"/>
      <c r="BT131" s="1"/>
      <c r="BU131" s="1"/>
      <c r="BV131" s="1"/>
      <c r="BW131" s="1"/>
      <c r="BX131" s="1"/>
      <c r="BY131" s="1"/>
      <c r="BZ131" s="1"/>
    </row>
    <row r="132" spans="1:78" s="312" customFormat="1" ht="21" customHeight="1">
      <c r="A132" s="328"/>
      <c r="B132" s="328"/>
      <c r="C132" s="328"/>
      <c r="E132" s="305"/>
      <c r="F132" s="305"/>
      <c r="G132" s="305"/>
      <c r="H132" s="305"/>
      <c r="I132" s="305"/>
      <c r="J132" s="50"/>
      <c r="K132" s="50"/>
      <c r="O132" s="51"/>
      <c r="P132" s="51"/>
      <c r="Q132" s="51"/>
      <c r="R132" s="51"/>
      <c r="S132" s="51"/>
      <c r="V132" s="52"/>
      <c r="W132" s="52"/>
      <c r="AE132" s="51"/>
      <c r="AF132" s="51"/>
      <c r="AG132" s="51"/>
      <c r="AH132" s="51"/>
      <c r="AI132" s="51"/>
      <c r="AL132" s="308"/>
      <c r="AN132" s="305"/>
      <c r="AO132" s="305"/>
      <c r="AR132" s="312" t="s">
        <v>298</v>
      </c>
      <c r="BN132" s="1"/>
      <c r="BO132" s="1"/>
      <c r="BP132" s="1"/>
      <c r="BQ132" s="1"/>
      <c r="BR132" s="1"/>
      <c r="BS132" s="1"/>
      <c r="BT132" s="1"/>
      <c r="BU132" s="1"/>
      <c r="BV132" s="1"/>
      <c r="BW132" s="1"/>
      <c r="BX132" s="1"/>
      <c r="BY132" s="1"/>
      <c r="BZ132" s="1"/>
    </row>
    <row r="133" spans="1:78" s="312" customFormat="1" ht="21" customHeight="1">
      <c r="A133" s="502" t="s">
        <v>106</v>
      </c>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316"/>
      <c r="AE133" s="316"/>
      <c r="AF133" s="316"/>
      <c r="AG133" s="316"/>
      <c r="AH133" s="316"/>
      <c r="AI133" s="316"/>
      <c r="AJ133" s="316"/>
      <c r="AL133" s="308"/>
      <c r="AN133" s="305"/>
      <c r="AO133" s="305"/>
      <c r="AR133" s="312" t="s">
        <v>300</v>
      </c>
    </row>
    <row r="134" spans="1:78" s="312" customFormat="1" ht="21" customHeight="1">
      <c r="A134" s="18"/>
      <c r="B134" s="328"/>
      <c r="C134" s="328"/>
      <c r="E134" s="305"/>
      <c r="F134" s="305"/>
      <c r="G134" s="305"/>
      <c r="H134" s="305"/>
      <c r="I134" s="305"/>
      <c r="J134" s="50"/>
      <c r="K134" s="50"/>
      <c r="O134" s="51"/>
      <c r="P134" s="51"/>
      <c r="Q134" s="51"/>
      <c r="R134" s="51"/>
      <c r="S134" s="51"/>
      <c r="V134" s="52"/>
      <c r="W134" s="52"/>
      <c r="AE134" s="51"/>
      <c r="AF134" s="51"/>
      <c r="AG134" s="51"/>
      <c r="AH134" s="51"/>
      <c r="AI134" s="51"/>
      <c r="AL134" s="305"/>
      <c r="AN134" s="305"/>
      <c r="AO134" s="39"/>
      <c r="AR134" s="44" t="s">
        <v>301</v>
      </c>
      <c r="AS134" s="44"/>
      <c r="AT134" s="44"/>
      <c r="AU134" s="316"/>
      <c r="AV134" s="26"/>
      <c r="AW134" s="26"/>
      <c r="AX134" s="26"/>
      <c r="AY134" s="26"/>
      <c r="AZ134" s="26"/>
      <c r="BA134" s="26"/>
      <c r="BB134" s="26"/>
      <c r="BC134" s="26"/>
    </row>
    <row r="135" spans="1:78" s="312" customFormat="1" ht="21" customHeight="1">
      <c r="B135" s="328"/>
      <c r="C135" s="328"/>
      <c r="E135" s="305"/>
      <c r="F135" s="305"/>
      <c r="G135" s="305"/>
      <c r="H135" s="305"/>
      <c r="I135" s="305"/>
      <c r="J135" s="50"/>
      <c r="K135" s="50"/>
      <c r="O135" s="51"/>
      <c r="P135" s="51"/>
      <c r="Q135" s="51"/>
      <c r="R135" s="51"/>
      <c r="S135" s="51"/>
      <c r="V135" s="52"/>
      <c r="W135" s="52"/>
      <c r="AE135" s="51"/>
      <c r="AF135" s="51"/>
      <c r="AG135" s="51"/>
      <c r="AH135" s="51"/>
      <c r="AI135" s="51"/>
      <c r="AL135" s="308"/>
      <c r="AN135" s="305"/>
      <c r="AO135" s="39"/>
      <c r="AR135" s="312" t="s">
        <v>302</v>
      </c>
      <c r="AS135" s="44"/>
      <c r="AT135" s="44"/>
      <c r="AU135" s="316"/>
      <c r="AV135" s="26"/>
      <c r="AW135" s="26"/>
      <c r="AX135" s="26"/>
      <c r="AY135" s="26"/>
      <c r="AZ135" s="26"/>
      <c r="BA135" s="26"/>
      <c r="BB135" s="26"/>
      <c r="BC135" s="26"/>
    </row>
    <row r="136" spans="1:78" s="312" customFormat="1" ht="21" customHeight="1">
      <c r="A136" s="44" t="s">
        <v>66</v>
      </c>
      <c r="C136" s="26" t="s">
        <v>107</v>
      </c>
      <c r="E136" s="305"/>
      <c r="F136" s="305"/>
      <c r="G136" s="305"/>
      <c r="H136" s="305"/>
      <c r="I136" s="305"/>
      <c r="J136" s="50"/>
      <c r="K136" s="50"/>
      <c r="O136" s="51"/>
      <c r="P136" s="51"/>
      <c r="Q136" s="51"/>
      <c r="R136" s="51"/>
      <c r="S136" s="51"/>
      <c r="V136" s="52"/>
      <c r="W136" s="52"/>
      <c r="AE136" s="51"/>
      <c r="AF136" s="51"/>
      <c r="AG136" s="51"/>
      <c r="AH136" s="51"/>
      <c r="AI136" s="51"/>
      <c r="AL136" s="308"/>
      <c r="AN136" s="305"/>
      <c r="AR136" s="44" t="s">
        <v>303</v>
      </c>
      <c r="AS136" s="44"/>
      <c r="AT136" s="44"/>
      <c r="AU136" s="316"/>
      <c r="AV136" s="26"/>
      <c r="AW136" s="26"/>
      <c r="AX136" s="26"/>
      <c r="AY136" s="26"/>
      <c r="AZ136" s="26"/>
      <c r="BA136" s="26"/>
      <c r="BB136" s="26"/>
      <c r="BC136" s="26"/>
    </row>
    <row r="137" spans="1:78" s="312" customFormat="1" ht="21" customHeight="1">
      <c r="A137" s="44"/>
      <c r="B137" s="147" t="s">
        <v>456</v>
      </c>
      <c r="C137" s="147"/>
      <c r="E137" s="305"/>
      <c r="F137" s="305"/>
      <c r="G137" s="305"/>
      <c r="H137" s="305"/>
      <c r="I137" s="305"/>
      <c r="J137" s="50"/>
      <c r="K137" s="50"/>
      <c r="O137" s="53"/>
      <c r="P137" s="53"/>
      <c r="Q137" s="53"/>
      <c r="R137" s="53"/>
      <c r="S137" s="53"/>
      <c r="V137" s="52"/>
      <c r="W137" s="52"/>
      <c r="AE137" s="51"/>
      <c r="AF137" s="51"/>
      <c r="AG137" s="51"/>
      <c r="AH137" s="51"/>
      <c r="AI137" s="51"/>
      <c r="AK137" s="308"/>
      <c r="AL137" s="308"/>
      <c r="AM137" s="308"/>
      <c r="AN137" s="305"/>
      <c r="AO137" s="305"/>
      <c r="AR137" s="44"/>
      <c r="AS137" s="44"/>
      <c r="AT137" s="44"/>
      <c r="AU137" s="316"/>
      <c r="AV137" s="26"/>
      <c r="AW137" s="26"/>
      <c r="AX137" s="26"/>
      <c r="AY137" s="26"/>
      <c r="AZ137" s="26"/>
      <c r="BA137" s="26"/>
      <c r="BB137" s="26"/>
      <c r="BC137" s="26"/>
    </row>
    <row r="138" spans="1:78" s="312" customFormat="1" ht="21" customHeight="1">
      <c r="A138" s="44"/>
      <c r="B138" s="316" t="s">
        <v>457</v>
      </c>
      <c r="C138" s="316"/>
      <c r="E138" s="305"/>
      <c r="F138" s="305"/>
      <c r="G138" s="305"/>
      <c r="H138" s="305"/>
      <c r="I138" s="305"/>
      <c r="J138" s="50"/>
      <c r="K138" s="50"/>
      <c r="O138" s="53"/>
      <c r="P138" s="53"/>
      <c r="Q138" s="53"/>
      <c r="R138" s="53"/>
      <c r="S138" s="53"/>
      <c r="V138" s="52"/>
      <c r="W138" s="52"/>
      <c r="AE138" s="51"/>
      <c r="AF138" s="51"/>
      <c r="AG138" s="51"/>
      <c r="AH138" s="51"/>
      <c r="AI138" s="51"/>
      <c r="AK138" s="308"/>
      <c r="AL138" s="308"/>
      <c r="AM138" s="308"/>
      <c r="AN138" s="341"/>
      <c r="AO138" s="305"/>
      <c r="AR138" s="44"/>
      <c r="AS138" s="44"/>
      <c r="AT138" s="44"/>
      <c r="AU138" s="316"/>
      <c r="AV138" s="26"/>
      <c r="AW138" s="26"/>
      <c r="AX138" s="26"/>
      <c r="AY138" s="26"/>
      <c r="AZ138" s="26"/>
      <c r="BA138" s="26"/>
      <c r="BB138" s="26"/>
      <c r="BC138" s="26"/>
    </row>
    <row r="139" spans="1:78" s="312" customFormat="1" ht="21" customHeight="1">
      <c r="A139" s="44"/>
      <c r="B139" s="316"/>
      <c r="C139" s="316"/>
      <c r="E139" s="305"/>
      <c r="F139" s="305"/>
      <c r="G139" s="305"/>
      <c r="H139" s="305"/>
      <c r="I139" s="305"/>
      <c r="J139" s="50"/>
      <c r="K139" s="50"/>
      <c r="O139" s="53"/>
      <c r="P139" s="53"/>
      <c r="Q139" s="53"/>
      <c r="R139" s="53"/>
      <c r="S139" s="53"/>
      <c r="V139" s="52"/>
      <c r="W139" s="52"/>
      <c r="AE139" s="51"/>
      <c r="AF139" s="51"/>
      <c r="AG139" s="51"/>
      <c r="AH139" s="51"/>
      <c r="AI139" s="51"/>
      <c r="AK139" s="308"/>
      <c r="AL139" s="308"/>
      <c r="AM139" s="308"/>
      <c r="AN139" s="341"/>
      <c r="AO139" s="305"/>
      <c r="AR139" s="44"/>
      <c r="AS139" s="803" t="s">
        <v>279</v>
      </c>
      <c r="AT139" s="804"/>
      <c r="AU139" s="804"/>
      <c r="AV139" s="804"/>
      <c r="AW139" s="804"/>
      <c r="AX139" s="804"/>
      <c r="AY139" s="804"/>
      <c r="AZ139" s="804"/>
      <c r="BA139" s="803" t="s">
        <v>278</v>
      </c>
      <c r="BB139" s="805"/>
      <c r="BC139" s="805"/>
      <c r="BD139" s="805"/>
      <c r="BE139" s="805"/>
    </row>
    <row r="140" spans="1:78" s="312" customFormat="1" ht="21" customHeight="1">
      <c r="A140" s="44" t="s">
        <v>110</v>
      </c>
      <c r="C140" s="26" t="s">
        <v>111</v>
      </c>
      <c r="D140" s="18"/>
      <c r="E140" s="305"/>
      <c r="F140" s="305"/>
      <c r="G140" s="305"/>
      <c r="H140" s="305"/>
      <c r="I140" s="305"/>
      <c r="J140" s="50"/>
      <c r="K140" s="50"/>
      <c r="O140" s="53"/>
      <c r="P140" s="53"/>
      <c r="Q140" s="53"/>
      <c r="R140" s="53"/>
      <c r="S140" s="53"/>
      <c r="V140" s="52"/>
      <c r="W140" s="52"/>
      <c r="AE140" s="51"/>
      <c r="AF140" s="51"/>
      <c r="AG140" s="51"/>
      <c r="AH140" s="51"/>
      <c r="AI140" s="51"/>
      <c r="AK140" s="308"/>
      <c r="AM140" s="308"/>
      <c r="AN140" s="341"/>
      <c r="AO140" s="305"/>
      <c r="AS140" s="804"/>
      <c r="AT140" s="804"/>
      <c r="AU140" s="804"/>
      <c r="AV140" s="804"/>
      <c r="AW140" s="804"/>
      <c r="AX140" s="804"/>
      <c r="AY140" s="804"/>
      <c r="AZ140" s="804"/>
      <c r="BA140" s="805"/>
      <c r="BB140" s="805"/>
      <c r="BC140" s="805"/>
      <c r="BD140" s="805"/>
      <c r="BE140" s="805"/>
    </row>
    <row r="141" spans="1:78" s="312" customFormat="1" ht="21" customHeight="1">
      <c r="A141" s="305"/>
      <c r="B141" s="44"/>
      <c r="C141" s="316" t="s">
        <v>458</v>
      </c>
      <c r="D141" s="316"/>
      <c r="E141" s="316"/>
      <c r="F141" s="305"/>
      <c r="G141" s="305"/>
      <c r="H141" s="305"/>
      <c r="I141" s="305"/>
      <c r="J141" s="305"/>
      <c r="K141" s="308"/>
      <c r="L141" s="308"/>
      <c r="M141" s="308"/>
      <c r="N141" s="308"/>
      <c r="O141" s="51"/>
      <c r="P141" s="51"/>
      <c r="Q141" s="51"/>
      <c r="R141" s="51"/>
      <c r="S141" s="51"/>
      <c r="V141" s="52"/>
      <c r="W141" s="52"/>
      <c r="AE141" s="51"/>
      <c r="AF141" s="51"/>
      <c r="AG141" s="51"/>
      <c r="AH141" s="51"/>
      <c r="AI141" s="51"/>
      <c r="AK141" s="308"/>
      <c r="AL141" s="308"/>
      <c r="AM141" s="308"/>
      <c r="AN141" s="305"/>
      <c r="AO141" s="305"/>
      <c r="AP141" s="305"/>
      <c r="AR141" s="26"/>
      <c r="AS141" s="816" t="s">
        <v>261</v>
      </c>
      <c r="AT141" s="817"/>
      <c r="AU141" s="817"/>
      <c r="AV141" s="817"/>
      <c r="AW141" s="817"/>
      <c r="AX141" s="817"/>
      <c r="AY141" s="817"/>
      <c r="AZ141" s="817"/>
      <c r="BA141" s="816" t="s">
        <v>262</v>
      </c>
      <c r="BB141" s="817"/>
      <c r="BC141" s="817"/>
      <c r="BD141" s="817"/>
      <c r="BE141" s="817"/>
    </row>
    <row r="142" spans="1:78" s="312" customFormat="1" ht="21" customHeight="1">
      <c r="A142" s="305"/>
      <c r="B142" s="147" t="s">
        <v>113</v>
      </c>
      <c r="D142" s="147" t="s">
        <v>114</v>
      </c>
      <c r="E142" s="316"/>
      <c r="F142" s="305"/>
      <c r="G142" s="305"/>
      <c r="H142" s="305"/>
      <c r="I142" s="305"/>
      <c r="J142" s="308"/>
      <c r="K142" s="308"/>
      <c r="L142" s="308"/>
      <c r="M142" s="308"/>
      <c r="N142" s="308"/>
      <c r="O142" s="51"/>
      <c r="P142" s="51"/>
      <c r="Q142" s="51"/>
      <c r="R142" s="51"/>
      <c r="S142" s="51"/>
      <c r="V142" s="52"/>
      <c r="W142" s="52"/>
      <c r="AE142" s="51"/>
      <c r="AF142" s="51"/>
      <c r="AG142" s="51"/>
      <c r="AH142" s="51"/>
      <c r="AI142" s="51"/>
      <c r="AK142" s="308"/>
      <c r="AL142" s="308"/>
      <c r="AM142" s="308"/>
      <c r="AN142" s="305"/>
      <c r="AO142" s="308"/>
      <c r="AP142" s="305"/>
      <c r="AS142" s="818" t="s">
        <v>263</v>
      </c>
      <c r="AT142" s="819"/>
      <c r="AU142" s="819"/>
      <c r="AV142" s="819"/>
      <c r="AW142" s="819"/>
      <c r="AX142" s="819"/>
      <c r="AY142" s="819"/>
      <c r="AZ142" s="820"/>
      <c r="BA142" s="818" t="s">
        <v>264</v>
      </c>
      <c r="BB142" s="819"/>
      <c r="BC142" s="819"/>
      <c r="BD142" s="819"/>
      <c r="BE142" s="824"/>
    </row>
    <row r="143" spans="1:78" s="312" customFormat="1" ht="21" customHeight="1">
      <c r="A143" s="305"/>
      <c r="B143" s="147"/>
      <c r="C143" s="147"/>
      <c r="D143" s="147" t="s">
        <v>575</v>
      </c>
      <c r="E143" s="316"/>
      <c r="F143" s="305"/>
      <c r="G143" s="305"/>
      <c r="H143" s="305"/>
      <c r="I143" s="305"/>
      <c r="J143" s="308"/>
      <c r="K143" s="308"/>
      <c r="L143" s="308"/>
      <c r="M143" s="308"/>
      <c r="N143" s="308"/>
      <c r="O143" s="51"/>
      <c r="P143" s="51"/>
      <c r="Q143" s="51"/>
      <c r="R143" s="51"/>
      <c r="S143" s="51"/>
      <c r="V143" s="52"/>
      <c r="W143" s="52"/>
      <c r="AE143" s="51"/>
      <c r="AF143" s="51"/>
      <c r="AG143" s="51"/>
      <c r="AH143" s="51"/>
      <c r="AI143" s="51"/>
      <c r="AK143" s="308"/>
      <c r="AL143" s="308"/>
      <c r="AM143" s="305"/>
      <c r="AN143" s="305"/>
      <c r="AO143" s="308"/>
      <c r="AP143" s="305"/>
      <c r="AS143" s="818" t="s">
        <v>265</v>
      </c>
      <c r="AT143" s="819"/>
      <c r="AU143" s="819"/>
      <c r="AV143" s="819"/>
      <c r="AW143" s="819"/>
      <c r="AX143" s="819"/>
      <c r="AY143" s="819"/>
      <c r="AZ143" s="820"/>
      <c r="BA143" s="818" t="s">
        <v>266</v>
      </c>
      <c r="BB143" s="819"/>
      <c r="BC143" s="819"/>
      <c r="BD143" s="819"/>
      <c r="BE143" s="824"/>
    </row>
    <row r="144" spans="1:78" s="312" customFormat="1" ht="21" customHeight="1">
      <c r="A144" s="305"/>
      <c r="B144" s="147"/>
      <c r="C144" s="147"/>
      <c r="D144" s="147" t="s">
        <v>459</v>
      </c>
      <c r="E144" s="316"/>
      <c r="F144" s="305"/>
      <c r="G144" s="308"/>
      <c r="H144" s="308"/>
      <c r="I144" s="308"/>
      <c r="J144" s="308"/>
      <c r="K144" s="308"/>
      <c r="L144" s="305"/>
      <c r="M144" s="308"/>
      <c r="N144" s="308"/>
      <c r="O144" s="308"/>
      <c r="P144" s="308"/>
      <c r="Q144" s="308"/>
      <c r="S144" s="305"/>
      <c r="T144" s="305"/>
      <c r="U144" s="308"/>
      <c r="V144" s="308"/>
      <c r="W144" s="308"/>
      <c r="X144" s="308"/>
      <c r="Y144" s="308"/>
      <c r="Z144" s="308"/>
      <c r="AA144" s="308"/>
      <c r="AB144" s="308"/>
      <c r="AC144" s="308"/>
      <c r="AD144" s="308"/>
      <c r="AE144" s="308"/>
      <c r="AF144" s="308"/>
      <c r="AG144" s="308"/>
      <c r="AH144" s="308"/>
      <c r="AI144" s="308"/>
      <c r="AJ144" s="308"/>
      <c r="AK144" s="305"/>
      <c r="AL144" s="308"/>
      <c r="AM144" s="305"/>
      <c r="AN144" s="305"/>
      <c r="AO144" s="308"/>
      <c r="AP144" s="305"/>
      <c r="AR144" s="26"/>
      <c r="AS144" s="818" t="s">
        <v>267</v>
      </c>
      <c r="AT144" s="819"/>
      <c r="AU144" s="819"/>
      <c r="AV144" s="819"/>
      <c r="AW144" s="819"/>
      <c r="AX144" s="819"/>
      <c r="AY144" s="819"/>
      <c r="AZ144" s="820"/>
      <c r="BA144" s="818" t="s">
        <v>268</v>
      </c>
      <c r="BB144" s="819"/>
      <c r="BC144" s="819"/>
      <c r="BD144" s="819"/>
      <c r="BE144" s="824"/>
    </row>
    <row r="145" spans="1:80" s="312" customFormat="1" ht="21" customHeight="1">
      <c r="B145" s="147" t="s">
        <v>117</v>
      </c>
      <c r="D145" s="44" t="s">
        <v>118</v>
      </c>
      <c r="E145" s="316"/>
      <c r="F145" s="308"/>
      <c r="G145" s="308"/>
      <c r="H145" s="308"/>
      <c r="I145" s="308"/>
      <c r="J145" s="308"/>
      <c r="K145" s="308"/>
      <c r="L145" s="308"/>
      <c r="M145" s="308"/>
      <c r="N145" s="308"/>
      <c r="O145" s="308"/>
      <c r="P145" s="308"/>
      <c r="Q145" s="308"/>
      <c r="S145" s="305"/>
      <c r="T145" s="308"/>
      <c r="U145" s="308"/>
      <c r="V145" s="308"/>
      <c r="W145" s="308"/>
      <c r="X145" s="308"/>
      <c r="Y145" s="308"/>
      <c r="Z145" s="308"/>
      <c r="AA145" s="308"/>
      <c r="AB145" s="308"/>
      <c r="AC145" s="308"/>
      <c r="AD145" s="308"/>
      <c r="AE145" s="308"/>
      <c r="AF145" s="308"/>
      <c r="AG145" s="308"/>
      <c r="AH145" s="308"/>
      <c r="AI145" s="308"/>
      <c r="AJ145" s="308"/>
      <c r="AK145" s="305"/>
      <c r="AL145" s="308"/>
      <c r="AM145" s="305"/>
      <c r="AN145" s="39"/>
      <c r="AO145" s="308"/>
      <c r="AR145" s="26"/>
      <c r="AS145" s="818" t="s">
        <v>269</v>
      </c>
      <c r="AT145" s="819"/>
      <c r="AU145" s="819"/>
      <c r="AV145" s="819"/>
      <c r="AW145" s="819"/>
      <c r="AX145" s="819"/>
      <c r="AY145" s="819"/>
      <c r="AZ145" s="820"/>
      <c r="BA145" s="818" t="s">
        <v>270</v>
      </c>
      <c r="BB145" s="819"/>
      <c r="BC145" s="819"/>
      <c r="BD145" s="819"/>
      <c r="BE145" s="824"/>
      <c r="BF145" s="1"/>
      <c r="BG145" s="1"/>
      <c r="BH145" s="1"/>
    </row>
    <row r="146" spans="1:80" s="312" customFormat="1" ht="21" customHeight="1">
      <c r="B146" s="44"/>
      <c r="C146" s="44"/>
      <c r="D146" s="147" t="s">
        <v>119</v>
      </c>
      <c r="E146" s="316"/>
      <c r="F146" s="308"/>
      <c r="G146" s="308"/>
      <c r="H146" s="308"/>
      <c r="I146" s="308"/>
      <c r="J146" s="308"/>
      <c r="K146" s="308"/>
      <c r="L146" s="308"/>
      <c r="M146" s="308"/>
      <c r="N146" s="308"/>
      <c r="O146" s="308"/>
      <c r="P146" s="308"/>
      <c r="Q146" s="308"/>
      <c r="S146" s="305"/>
      <c r="T146" s="308"/>
      <c r="U146" s="308"/>
      <c r="V146" s="308"/>
      <c r="W146" s="308"/>
      <c r="X146" s="308"/>
      <c r="Y146" s="308"/>
      <c r="Z146" s="308"/>
      <c r="AA146" s="308"/>
      <c r="AB146" s="308"/>
      <c r="AC146" s="308"/>
      <c r="AD146" s="308"/>
      <c r="AE146" s="308"/>
      <c r="AF146" s="308"/>
      <c r="AG146" s="308"/>
      <c r="AH146" s="308"/>
      <c r="AI146" s="308"/>
      <c r="AJ146" s="308"/>
      <c r="AK146" s="305"/>
      <c r="AL146" s="308"/>
      <c r="AM146" s="308"/>
      <c r="AN146" s="39"/>
      <c r="AO146" s="308"/>
      <c r="AS146" s="821" t="s">
        <v>271</v>
      </c>
      <c r="AT146" s="822"/>
      <c r="AU146" s="822"/>
      <c r="AV146" s="822"/>
      <c r="AW146" s="822"/>
      <c r="AX146" s="822"/>
      <c r="AY146" s="822"/>
      <c r="AZ146" s="823"/>
      <c r="BA146" s="821" t="s">
        <v>272</v>
      </c>
      <c r="BB146" s="822"/>
      <c r="BC146" s="822"/>
      <c r="BD146" s="822"/>
      <c r="BE146" s="825"/>
      <c r="BF146" s="1"/>
      <c r="BG146" s="1"/>
      <c r="BH146" s="1"/>
    </row>
    <row r="147" spans="1:80" s="312" customFormat="1" ht="21" customHeight="1">
      <c r="B147" s="44"/>
      <c r="C147" s="44"/>
      <c r="D147" s="44" t="s">
        <v>158</v>
      </c>
      <c r="E147" s="316"/>
      <c r="F147" s="305"/>
      <c r="G147" s="305"/>
      <c r="H147" s="305"/>
      <c r="I147" s="305"/>
      <c r="T147" s="305"/>
      <c r="U147" s="308"/>
      <c r="V147" s="308"/>
      <c r="W147" s="308"/>
      <c r="X147" s="308"/>
      <c r="Y147" s="308"/>
      <c r="Z147" s="308"/>
      <c r="AA147" s="308"/>
      <c r="AB147" s="308"/>
      <c r="AC147" s="308"/>
      <c r="AD147" s="308"/>
      <c r="AE147" s="308"/>
      <c r="AF147" s="308"/>
      <c r="AG147" s="308"/>
      <c r="AH147" s="308"/>
      <c r="AI147" s="308"/>
      <c r="AJ147" s="308"/>
      <c r="AL147" s="305"/>
      <c r="AM147" s="308"/>
      <c r="AO147" s="308"/>
      <c r="AQ147" s="305"/>
      <c r="AR147" s="26"/>
      <c r="AS147" s="26"/>
      <c r="AT147" s="26"/>
      <c r="AU147" s="316"/>
      <c r="AV147" s="26"/>
      <c r="AW147" s="26"/>
      <c r="AX147" s="26"/>
      <c r="AY147" s="26"/>
      <c r="AZ147" s="26"/>
      <c r="BA147" s="26"/>
      <c r="BB147" s="26"/>
      <c r="BC147" s="26"/>
      <c r="BD147" s="1"/>
      <c r="BE147" s="1"/>
      <c r="BF147" s="1"/>
      <c r="BG147" s="1"/>
      <c r="BH147" s="1"/>
    </row>
    <row r="148" spans="1:80" s="312" customFormat="1" ht="21" customHeight="1">
      <c r="A148" s="309"/>
      <c r="B148" s="44"/>
      <c r="C148" s="44"/>
      <c r="D148" s="44" t="s">
        <v>162</v>
      </c>
      <c r="E148" s="316"/>
      <c r="F148" s="305"/>
      <c r="G148" s="305"/>
      <c r="H148" s="305"/>
      <c r="I148" s="305"/>
      <c r="R148" s="305"/>
      <c r="T148" s="308"/>
      <c r="U148" s="308"/>
      <c r="V148" s="308"/>
      <c r="W148" s="308"/>
      <c r="X148" s="308"/>
      <c r="Y148" s="308"/>
      <c r="Z148" s="308"/>
      <c r="AA148" s="308"/>
      <c r="AB148" s="308"/>
      <c r="AC148" s="308"/>
      <c r="AD148" s="308"/>
      <c r="AE148" s="308"/>
      <c r="AF148" s="308"/>
      <c r="AG148" s="308"/>
      <c r="AH148" s="308"/>
      <c r="AI148" s="308"/>
      <c r="AJ148" s="308"/>
      <c r="AK148" s="308"/>
      <c r="AL148" s="305"/>
      <c r="AM148" s="308"/>
      <c r="AN148" s="305"/>
      <c r="AO148" s="308"/>
      <c r="AP148" s="309"/>
      <c r="AQ148" s="861" t="s">
        <v>310</v>
      </c>
      <c r="AR148" s="861"/>
      <c r="AS148" s="312" t="s">
        <v>447</v>
      </c>
      <c r="AT148" s="26"/>
      <c r="AU148" s="316"/>
      <c r="AV148" s="26"/>
      <c r="AW148" s="26"/>
      <c r="AX148" s="43"/>
      <c r="AY148" s="43"/>
      <c r="AZ148" s="43"/>
      <c r="BA148" s="43"/>
      <c r="BB148" s="43"/>
      <c r="BC148" s="43"/>
      <c r="BD148" s="1"/>
      <c r="BE148" s="1"/>
      <c r="BF148" s="1"/>
      <c r="BG148" s="1"/>
      <c r="BH148" s="1"/>
    </row>
    <row r="149" spans="1:80" s="312" customFormat="1" ht="21" customHeight="1">
      <c r="A149" s="309"/>
      <c r="B149" s="44"/>
      <c r="C149" s="44"/>
      <c r="D149" s="44" t="s">
        <v>161</v>
      </c>
      <c r="E149" s="316"/>
      <c r="F149" s="305"/>
      <c r="G149" s="305"/>
      <c r="H149" s="305"/>
      <c r="I149" s="305"/>
      <c r="R149" s="305"/>
      <c r="T149" s="308"/>
      <c r="U149" s="308"/>
      <c r="V149" s="308"/>
      <c r="W149" s="308"/>
      <c r="X149" s="308"/>
      <c r="Y149" s="308"/>
      <c r="Z149" s="308"/>
      <c r="AA149" s="308"/>
      <c r="AB149" s="308"/>
      <c r="AC149" s="308"/>
      <c r="AD149" s="308"/>
      <c r="AE149" s="308"/>
      <c r="AF149" s="308"/>
      <c r="AG149" s="308"/>
      <c r="AH149" s="308"/>
      <c r="AI149" s="308"/>
      <c r="AJ149" s="308"/>
      <c r="AK149" s="308"/>
      <c r="AL149" s="305"/>
      <c r="AN149" s="305"/>
      <c r="AO149" s="308"/>
      <c r="AP149" s="309"/>
      <c r="AQ149" s="305"/>
      <c r="AR149" s="312" t="s">
        <v>448</v>
      </c>
      <c r="AS149" s="26"/>
      <c r="AU149" s="316"/>
      <c r="AV149" s="26"/>
      <c r="AW149" s="26"/>
      <c r="AX149" s="43"/>
      <c r="AY149" s="43"/>
      <c r="AZ149" s="43"/>
      <c r="BA149" s="43"/>
      <c r="BB149" s="43"/>
      <c r="BC149" s="43"/>
      <c r="BD149" s="1"/>
      <c r="BE149" s="1"/>
      <c r="BF149" s="1"/>
      <c r="BG149" s="1"/>
      <c r="BH149" s="1"/>
    </row>
    <row r="150" spans="1:80" s="312" customFormat="1" ht="21" customHeight="1">
      <c r="A150" s="309"/>
      <c r="B150" s="147" t="s">
        <v>249</v>
      </c>
      <c r="D150" s="44" t="s">
        <v>120</v>
      </c>
      <c r="E150" s="316"/>
      <c r="F150" s="305"/>
      <c r="G150" s="305"/>
      <c r="H150" s="305"/>
      <c r="I150" s="305"/>
      <c r="L150" s="305"/>
      <c r="M150" s="308"/>
      <c r="N150" s="308"/>
      <c r="O150" s="308"/>
      <c r="P150" s="308"/>
      <c r="Q150" s="308"/>
      <c r="R150" s="308"/>
      <c r="S150" s="305"/>
      <c r="T150" s="318"/>
      <c r="U150" s="308"/>
      <c r="V150" s="308"/>
      <c r="W150" s="305"/>
      <c r="AD150" s="305"/>
      <c r="AE150" s="305"/>
      <c r="AF150" s="305"/>
      <c r="AG150" s="305"/>
      <c r="AH150" s="305"/>
      <c r="AI150" s="305"/>
      <c r="AJ150" s="305"/>
      <c r="AK150" s="308"/>
      <c r="AL150" s="308"/>
      <c r="AN150" s="305"/>
      <c r="AO150" s="308"/>
      <c r="AP150" s="309"/>
      <c r="AQ150" s="305"/>
      <c r="AR150" s="312" t="s">
        <v>449</v>
      </c>
      <c r="AS150" s="26"/>
      <c r="AU150" s="147"/>
      <c r="AV150" s="26"/>
      <c r="AW150" s="26"/>
      <c r="AX150" s="43"/>
      <c r="AY150" s="43"/>
      <c r="AZ150" s="43"/>
      <c r="BA150" s="43"/>
      <c r="BB150" s="43"/>
      <c r="BC150" s="43"/>
      <c r="BD150" s="1"/>
      <c r="BE150" s="1"/>
      <c r="BF150" s="1"/>
      <c r="BG150" s="1"/>
      <c r="BH150" s="1"/>
    </row>
    <row r="151" spans="1:80" s="312" customFormat="1" ht="21" customHeight="1">
      <c r="A151" s="305"/>
      <c r="B151" s="44"/>
      <c r="C151" s="44"/>
      <c r="D151" s="44" t="s">
        <v>121</v>
      </c>
      <c r="E151" s="316"/>
      <c r="F151" s="305"/>
      <c r="G151" s="305"/>
      <c r="H151" s="305"/>
      <c r="I151" s="305"/>
      <c r="L151" s="308"/>
      <c r="M151" s="308"/>
      <c r="N151" s="308"/>
      <c r="O151" s="308"/>
      <c r="P151" s="308"/>
      <c r="Q151" s="308"/>
      <c r="R151" s="308"/>
      <c r="S151" s="305"/>
      <c r="T151" s="308"/>
      <c r="U151" s="308"/>
      <c r="V151" s="308"/>
      <c r="W151" s="308"/>
      <c r="AD151" s="305"/>
      <c r="AE151" s="305"/>
      <c r="AF151" s="305"/>
      <c r="AG151" s="305"/>
      <c r="AH151" s="305"/>
      <c r="AI151" s="305"/>
      <c r="AJ151" s="305"/>
      <c r="AK151" s="308"/>
      <c r="AL151" s="308"/>
      <c r="AN151" s="305"/>
      <c r="AO151" s="308"/>
      <c r="AP151" s="305"/>
      <c r="AS151" s="826" t="s">
        <v>284</v>
      </c>
      <c r="AT151" s="516"/>
      <c r="AU151" s="516"/>
      <c r="AV151" s="827"/>
      <c r="AW151" s="851" t="s">
        <v>288</v>
      </c>
      <c r="AX151" s="516"/>
      <c r="AY151" s="516"/>
      <c r="AZ151" s="516"/>
      <c r="BA151" s="827"/>
      <c r="BB151" s="808" t="s">
        <v>289</v>
      </c>
      <c r="BC151" s="809"/>
      <c r="BD151" s="809"/>
      <c r="BE151" s="809"/>
      <c r="BF151" s="809"/>
      <c r="BG151" s="809"/>
      <c r="BH151" s="809"/>
      <c r="BI151" s="809"/>
      <c r="BJ151" s="809"/>
      <c r="BK151" s="809"/>
      <c r="BL151" s="809"/>
      <c r="BM151" s="809"/>
      <c r="BN151" s="809"/>
      <c r="BO151" s="810"/>
    </row>
    <row r="152" spans="1:80" s="312" customFormat="1" ht="21" customHeight="1">
      <c r="A152" s="305"/>
      <c r="B152" s="44"/>
      <c r="C152" s="44"/>
      <c r="D152" s="44" t="s">
        <v>460</v>
      </c>
      <c r="E152" s="316"/>
      <c r="F152" s="305"/>
      <c r="G152" s="305"/>
      <c r="H152" s="305"/>
      <c r="I152" s="305"/>
      <c r="L152" s="308"/>
      <c r="M152" s="308"/>
      <c r="N152" s="308"/>
      <c r="O152" s="308"/>
      <c r="P152" s="308"/>
      <c r="Q152" s="308"/>
      <c r="R152" s="308"/>
      <c r="S152" s="305"/>
      <c r="T152" s="308"/>
      <c r="U152" s="308"/>
      <c r="V152" s="308"/>
      <c r="W152" s="308"/>
      <c r="AD152" s="308"/>
      <c r="AE152" s="308"/>
      <c r="AF152" s="305"/>
      <c r="AG152" s="305"/>
      <c r="AH152" s="305"/>
      <c r="AI152" s="305"/>
      <c r="AJ152" s="305"/>
      <c r="AK152" s="308"/>
      <c r="AL152" s="308"/>
      <c r="AN152" s="305"/>
      <c r="AO152" s="308"/>
      <c r="AP152" s="305"/>
      <c r="AS152" s="518"/>
      <c r="AT152" s="519"/>
      <c r="AU152" s="519"/>
      <c r="AV152" s="828"/>
      <c r="AW152" s="518"/>
      <c r="AX152" s="519"/>
      <c r="AY152" s="519"/>
      <c r="AZ152" s="519"/>
      <c r="BA152" s="828"/>
      <c r="BB152" s="845">
        <v>0.5</v>
      </c>
      <c r="BC152" s="807"/>
      <c r="BD152" s="806">
        <v>1.5</v>
      </c>
      <c r="BE152" s="807"/>
      <c r="BF152" s="806">
        <v>2.5</v>
      </c>
      <c r="BG152" s="807"/>
      <c r="BH152" s="806">
        <v>3.5</v>
      </c>
      <c r="BI152" s="807"/>
      <c r="BJ152" s="806">
        <v>4.5</v>
      </c>
      <c r="BK152" s="807"/>
      <c r="BL152" s="806">
        <v>5.5</v>
      </c>
      <c r="BM152" s="807"/>
      <c r="BN152" s="811" t="s">
        <v>290</v>
      </c>
      <c r="BO152" s="812"/>
    </row>
    <row r="153" spans="1:80" s="312" customFormat="1" ht="21" customHeight="1">
      <c r="A153" s="305"/>
      <c r="B153" s="147" t="s">
        <v>250</v>
      </c>
      <c r="D153" s="44" t="s">
        <v>123</v>
      </c>
      <c r="E153" s="316"/>
      <c r="L153" s="305"/>
      <c r="M153" s="308"/>
      <c r="N153" s="308"/>
      <c r="O153" s="308"/>
      <c r="P153" s="308"/>
      <c r="Q153" s="308"/>
      <c r="R153" s="308"/>
      <c r="S153" s="305"/>
      <c r="T153" s="318"/>
      <c r="U153" s="308"/>
      <c r="V153" s="308"/>
      <c r="W153" s="305"/>
      <c r="AA153" s="308"/>
      <c r="AB153" s="308"/>
      <c r="AC153" s="308"/>
      <c r="AD153" s="308"/>
      <c r="AE153" s="308"/>
      <c r="AF153" s="54"/>
      <c r="AG153" s="308"/>
      <c r="AH153" s="308"/>
      <c r="AI153" s="308"/>
      <c r="AJ153" s="308"/>
      <c r="AL153" s="308"/>
      <c r="AN153" s="308"/>
      <c r="AO153" s="308"/>
      <c r="AP153" s="305"/>
      <c r="AR153" s="44"/>
      <c r="AS153" s="829" t="s">
        <v>280</v>
      </c>
      <c r="AT153" s="809"/>
      <c r="AU153" s="809"/>
      <c r="AV153" s="810"/>
      <c r="AW153" s="850" t="s">
        <v>285</v>
      </c>
      <c r="AX153" s="809"/>
      <c r="AY153" s="809"/>
      <c r="AZ153" s="809"/>
      <c r="BA153" s="810"/>
      <c r="BB153" s="852">
        <v>7</v>
      </c>
      <c r="BC153" s="838"/>
      <c r="BD153" s="853">
        <v>8</v>
      </c>
      <c r="BE153" s="838"/>
      <c r="BF153" s="813">
        <v>9</v>
      </c>
      <c r="BG153" s="838"/>
      <c r="BH153" s="813">
        <v>10</v>
      </c>
      <c r="BI153" s="838"/>
      <c r="BJ153" s="813">
        <v>12</v>
      </c>
      <c r="BK153" s="838"/>
      <c r="BL153" s="813">
        <v>13</v>
      </c>
      <c r="BM153" s="838"/>
      <c r="BN153" s="813">
        <v>15</v>
      </c>
      <c r="BO153" s="814"/>
    </row>
    <row r="154" spans="1:80" s="312" customFormat="1" ht="21" customHeight="1">
      <c r="A154" s="305"/>
      <c r="B154" s="44"/>
      <c r="C154" s="44"/>
      <c r="D154" s="44" t="s">
        <v>461</v>
      </c>
      <c r="E154" s="316"/>
      <c r="L154" s="308"/>
      <c r="M154" s="308"/>
      <c r="N154" s="308"/>
      <c r="O154" s="308"/>
      <c r="P154" s="308"/>
      <c r="Q154" s="308"/>
      <c r="R154" s="308"/>
      <c r="S154" s="305"/>
      <c r="T154" s="308"/>
      <c r="U154" s="308"/>
      <c r="V154" s="308"/>
      <c r="W154" s="308"/>
      <c r="Y154" s="308"/>
      <c r="Z154" s="308"/>
      <c r="AA154" s="308"/>
      <c r="AB154" s="308"/>
      <c r="AC154" s="308"/>
      <c r="AD154" s="308"/>
      <c r="AE154" s="308"/>
      <c r="AF154" s="308"/>
      <c r="AG154" s="308"/>
      <c r="AH154" s="308"/>
      <c r="AI154" s="308"/>
      <c r="AJ154" s="308"/>
      <c r="AL154" s="308"/>
      <c r="AN154" s="308"/>
      <c r="AO154" s="308"/>
      <c r="AP154" s="305"/>
      <c r="AQ154" s="309"/>
      <c r="AR154" s="44"/>
      <c r="AS154" s="830" t="s">
        <v>281</v>
      </c>
      <c r="AT154" s="831"/>
      <c r="AU154" s="831"/>
      <c r="AV154" s="832"/>
      <c r="AW154" s="849" t="s">
        <v>328</v>
      </c>
      <c r="AX154" s="831"/>
      <c r="AY154" s="831"/>
      <c r="AZ154" s="831"/>
      <c r="BA154" s="832"/>
      <c r="BB154" s="839">
        <v>5</v>
      </c>
      <c r="BC154" s="840"/>
      <c r="BD154" s="841">
        <v>6</v>
      </c>
      <c r="BE154" s="840"/>
      <c r="BF154" s="842">
        <v>6</v>
      </c>
      <c r="BG154" s="840"/>
      <c r="BH154" s="842">
        <v>8</v>
      </c>
      <c r="BI154" s="840"/>
      <c r="BJ154" s="842">
        <v>9</v>
      </c>
      <c r="BK154" s="840"/>
      <c r="BL154" s="842">
        <v>10</v>
      </c>
      <c r="BM154" s="840"/>
      <c r="BN154" s="842">
        <v>11</v>
      </c>
      <c r="BO154" s="848"/>
    </row>
    <row r="155" spans="1:80" s="312" customFormat="1" ht="21" customHeight="1">
      <c r="A155" s="305"/>
      <c r="B155" s="44"/>
      <c r="C155" s="44"/>
      <c r="D155" s="44" t="s">
        <v>445</v>
      </c>
      <c r="E155" s="316"/>
      <c r="L155" s="308"/>
      <c r="M155" s="308"/>
      <c r="N155" s="308"/>
      <c r="O155" s="308"/>
      <c r="P155" s="308"/>
      <c r="Q155" s="308"/>
      <c r="R155" s="308"/>
      <c r="S155" s="305"/>
      <c r="T155" s="308"/>
      <c r="U155" s="308"/>
      <c r="V155" s="308"/>
      <c r="W155" s="308"/>
      <c r="Y155" s="308"/>
      <c r="Z155" s="308"/>
      <c r="AA155" s="308"/>
      <c r="AB155" s="308"/>
      <c r="AC155" s="308"/>
      <c r="AD155" s="308"/>
      <c r="AE155" s="308"/>
      <c r="AF155" s="308"/>
      <c r="AG155" s="308"/>
      <c r="AH155" s="308"/>
      <c r="AI155" s="308"/>
      <c r="AJ155" s="308"/>
      <c r="AN155" s="308"/>
      <c r="AO155" s="308"/>
      <c r="AP155" s="305"/>
      <c r="AQ155" s="309"/>
      <c r="AR155" s="147"/>
      <c r="AS155" s="830" t="s">
        <v>282</v>
      </c>
      <c r="AT155" s="831"/>
      <c r="AU155" s="831"/>
      <c r="AV155" s="832"/>
      <c r="AW155" s="849" t="s">
        <v>287</v>
      </c>
      <c r="AX155" s="831"/>
      <c r="AY155" s="831"/>
      <c r="AZ155" s="831"/>
      <c r="BA155" s="832"/>
      <c r="BB155" s="839">
        <v>3</v>
      </c>
      <c r="BC155" s="840"/>
      <c r="BD155" s="841">
        <v>4</v>
      </c>
      <c r="BE155" s="840"/>
      <c r="BF155" s="842">
        <v>4</v>
      </c>
      <c r="BG155" s="840"/>
      <c r="BH155" s="842">
        <v>5</v>
      </c>
      <c r="BI155" s="840"/>
      <c r="BJ155" s="842">
        <v>6</v>
      </c>
      <c r="BK155" s="840"/>
      <c r="BL155" s="842">
        <v>6</v>
      </c>
      <c r="BM155" s="840"/>
      <c r="BN155" s="842">
        <v>7</v>
      </c>
      <c r="BO155" s="848"/>
    </row>
    <row r="156" spans="1:80" s="312" customFormat="1" ht="21" customHeight="1">
      <c r="A156" s="305"/>
      <c r="B156" s="147" t="s">
        <v>251</v>
      </c>
      <c r="D156" s="44" t="s">
        <v>126</v>
      </c>
      <c r="E156" s="316"/>
      <c r="F156" s="305"/>
      <c r="G156" s="308"/>
      <c r="H156" s="308"/>
      <c r="I156" s="308"/>
      <c r="J156" s="308"/>
      <c r="K156" s="308"/>
      <c r="L156" s="305"/>
      <c r="M156" s="305"/>
      <c r="N156" s="305"/>
      <c r="O156" s="308"/>
      <c r="P156" s="71"/>
      <c r="Q156" s="71"/>
      <c r="R156" s="308"/>
      <c r="S156" s="308"/>
      <c r="T156" s="308"/>
      <c r="U156" s="305"/>
      <c r="W156" s="305"/>
      <c r="X156" s="305"/>
      <c r="Y156" s="305"/>
      <c r="Z156" s="308"/>
      <c r="AA156" s="71"/>
      <c r="AB156" s="71"/>
      <c r="AC156" s="308"/>
      <c r="AK156" s="308"/>
      <c r="AN156" s="308"/>
      <c r="AO156" s="308"/>
      <c r="AP156" s="305"/>
      <c r="AQ156" s="309"/>
      <c r="AR156" s="147"/>
      <c r="AS156" s="833" t="s">
        <v>283</v>
      </c>
      <c r="AT156" s="834"/>
      <c r="AU156" s="834"/>
      <c r="AV156" s="835"/>
      <c r="AW156" s="846" t="s">
        <v>286</v>
      </c>
      <c r="AX156" s="834"/>
      <c r="AY156" s="834"/>
      <c r="AZ156" s="834"/>
      <c r="BA156" s="835"/>
      <c r="BB156" s="845">
        <v>1</v>
      </c>
      <c r="BC156" s="807"/>
      <c r="BD156" s="806">
        <v>2</v>
      </c>
      <c r="BE156" s="807"/>
      <c r="BF156" s="843">
        <v>2</v>
      </c>
      <c r="BG156" s="807"/>
      <c r="BH156" s="843">
        <v>2</v>
      </c>
      <c r="BI156" s="807"/>
      <c r="BJ156" s="843">
        <v>3</v>
      </c>
      <c r="BK156" s="807"/>
      <c r="BL156" s="843">
        <v>3</v>
      </c>
      <c r="BM156" s="807"/>
      <c r="BN156" s="843">
        <v>3</v>
      </c>
      <c r="BO156" s="844"/>
    </row>
    <row r="157" spans="1:80" s="312" customFormat="1" ht="21" customHeight="1">
      <c r="A157" s="305"/>
      <c r="B157" s="44"/>
      <c r="C157" s="44"/>
      <c r="D157" s="44" t="s">
        <v>127</v>
      </c>
      <c r="E157" s="316"/>
      <c r="F157" s="308"/>
      <c r="G157" s="308"/>
      <c r="H157" s="308"/>
      <c r="I157" s="308"/>
      <c r="J157" s="308"/>
      <c r="K157" s="308"/>
      <c r="L157" s="305"/>
      <c r="M157" s="305"/>
      <c r="N157" s="305"/>
      <c r="O157" s="308"/>
      <c r="P157" s="71"/>
      <c r="Q157" s="71"/>
      <c r="R157" s="308"/>
      <c r="S157" s="308"/>
      <c r="T157" s="308"/>
      <c r="U157" s="305"/>
      <c r="W157" s="305"/>
      <c r="X157" s="305"/>
      <c r="Y157" s="305"/>
      <c r="Z157" s="308"/>
      <c r="AA157" s="71"/>
      <c r="AB157" s="71"/>
      <c r="AC157" s="308"/>
      <c r="AK157" s="308"/>
      <c r="AN157" s="308"/>
      <c r="AO157" s="308"/>
      <c r="AP157" s="305"/>
      <c r="AQ157" s="305"/>
      <c r="AR157" s="44"/>
      <c r="AS157" s="147" t="s">
        <v>304</v>
      </c>
      <c r="AT157" s="44"/>
      <c r="AU157" s="316"/>
      <c r="AV157" s="26"/>
      <c r="AW157" s="26"/>
      <c r="AX157" s="26"/>
      <c r="AY157" s="26"/>
      <c r="AZ157" s="26"/>
      <c r="BA157" s="26"/>
      <c r="BB157" s="26"/>
      <c r="BC157" s="26"/>
    </row>
    <row r="158" spans="1:80" s="312" customFormat="1" ht="21" customHeight="1">
      <c r="A158" s="305"/>
      <c r="B158" s="44"/>
      <c r="C158" s="44"/>
      <c r="D158" s="44" t="s">
        <v>446</v>
      </c>
      <c r="E158" s="316"/>
      <c r="F158" s="308"/>
      <c r="G158" s="308"/>
      <c r="H158" s="308"/>
      <c r="I158" s="308"/>
      <c r="J158" s="308"/>
      <c r="K158" s="308"/>
      <c r="L158" s="305"/>
      <c r="M158" s="305"/>
      <c r="N158" s="305"/>
      <c r="O158" s="308"/>
      <c r="P158" s="71"/>
      <c r="Q158" s="71"/>
      <c r="R158" s="308"/>
      <c r="S158" s="308"/>
      <c r="T158" s="308"/>
      <c r="U158" s="305"/>
      <c r="W158" s="305"/>
      <c r="X158" s="305"/>
      <c r="Y158" s="305"/>
      <c r="Z158" s="308"/>
      <c r="AA158" s="71"/>
      <c r="AB158" s="71"/>
      <c r="AC158" s="308"/>
      <c r="AK158" s="308"/>
      <c r="AN158" s="308"/>
      <c r="AO158" s="308"/>
      <c r="AP158" s="305"/>
      <c r="AQ158" s="305"/>
    </row>
    <row r="159" spans="1:80" s="312" customFormat="1" ht="21" customHeight="1">
      <c r="A159" s="309"/>
      <c r="B159" s="44"/>
      <c r="C159" s="44"/>
      <c r="D159" s="44" t="s">
        <v>462</v>
      </c>
      <c r="E159" s="316"/>
      <c r="F159" s="305"/>
      <c r="G159" s="308"/>
      <c r="H159" s="308"/>
      <c r="I159" s="308"/>
      <c r="J159" s="308"/>
      <c r="K159" s="308"/>
      <c r="L159" s="305"/>
      <c r="M159" s="305"/>
      <c r="N159" s="308"/>
      <c r="O159" s="308"/>
      <c r="P159" s="308"/>
      <c r="Q159" s="308"/>
      <c r="R159" s="308"/>
      <c r="S159" s="308"/>
      <c r="T159" s="308"/>
      <c r="U159" s="308"/>
      <c r="V159" s="308"/>
      <c r="W159" s="305"/>
      <c r="X159" s="305"/>
      <c r="Y159" s="305"/>
      <c r="Z159" s="305"/>
      <c r="AA159" s="305"/>
      <c r="AB159" s="305"/>
      <c r="AC159" s="305"/>
      <c r="AD159" s="305"/>
      <c r="AE159" s="305"/>
      <c r="AF159" s="305"/>
      <c r="AG159" s="305"/>
      <c r="AH159" s="305"/>
      <c r="AI159" s="305"/>
      <c r="AJ159" s="305"/>
      <c r="AL159" s="308"/>
      <c r="AM159" s="305"/>
      <c r="AN159" s="308"/>
      <c r="AO159" s="308"/>
      <c r="AP159" s="309"/>
      <c r="AQ159" s="305"/>
      <c r="AR159" s="488" t="s">
        <v>293</v>
      </c>
      <c r="AS159" s="488"/>
      <c r="AT159" s="488"/>
      <c r="AU159" s="488"/>
      <c r="AV159" s="488"/>
      <c r="AW159" s="488"/>
      <c r="AX159" s="488"/>
      <c r="AY159" s="488"/>
      <c r="AZ159" s="488"/>
      <c r="BA159" s="488"/>
      <c r="BB159" s="488"/>
      <c r="BC159" s="488"/>
      <c r="BD159" s="488"/>
      <c r="BE159" s="488"/>
      <c r="BF159" s="488"/>
      <c r="BG159" s="488"/>
      <c r="BH159" s="488"/>
      <c r="BI159" s="488"/>
      <c r="BJ159" s="488"/>
      <c r="BK159" s="488"/>
      <c r="BL159" s="488"/>
      <c r="BM159" s="488"/>
      <c r="BN159" s="488"/>
      <c r="BO159" s="488"/>
      <c r="BP159" s="488"/>
      <c r="BQ159" s="488"/>
      <c r="BR159" s="488"/>
      <c r="BS159" s="488"/>
      <c r="BT159" s="488"/>
      <c r="BU159" s="488"/>
      <c r="BV159" s="488"/>
      <c r="BW159" s="488"/>
      <c r="BX159" s="488"/>
      <c r="BY159" s="488"/>
      <c r="BZ159" s="488"/>
      <c r="CA159" s="488"/>
      <c r="CB159" s="488"/>
    </row>
    <row r="160" spans="1:80" s="312" customFormat="1" ht="21" customHeight="1">
      <c r="A160" s="309"/>
      <c r="B160" s="44"/>
      <c r="C160" s="44"/>
      <c r="D160" s="44"/>
      <c r="E160" s="316"/>
      <c r="F160" s="305"/>
      <c r="G160" s="308"/>
      <c r="H160" s="308"/>
      <c r="I160" s="308"/>
      <c r="J160" s="308"/>
      <c r="K160" s="308"/>
      <c r="L160" s="305"/>
      <c r="M160" s="305"/>
      <c r="N160" s="308"/>
      <c r="O160" s="308"/>
      <c r="P160" s="308"/>
      <c r="Q160" s="308"/>
      <c r="R160" s="308"/>
      <c r="S160" s="308"/>
      <c r="T160" s="308"/>
      <c r="U160" s="308"/>
      <c r="V160" s="308"/>
      <c r="W160" s="305"/>
      <c r="X160" s="305"/>
      <c r="Y160" s="305"/>
      <c r="Z160" s="305"/>
      <c r="AA160" s="305"/>
      <c r="AB160" s="305"/>
      <c r="AC160" s="305"/>
      <c r="AD160" s="305"/>
      <c r="AE160" s="305"/>
      <c r="AF160" s="305"/>
      <c r="AG160" s="305"/>
      <c r="AH160" s="305"/>
      <c r="AI160" s="305"/>
      <c r="AJ160" s="305"/>
      <c r="AL160" s="308"/>
      <c r="AM160" s="305"/>
      <c r="AN160" s="308"/>
      <c r="AO160" s="308"/>
      <c r="AP160" s="309"/>
      <c r="AQ160" s="305"/>
      <c r="AR160" s="815" t="s">
        <v>450</v>
      </c>
      <c r="AS160" s="815"/>
      <c r="AT160" s="815"/>
      <c r="AU160" s="815"/>
      <c r="AV160" s="815"/>
      <c r="AW160" s="815"/>
      <c r="AX160" s="815"/>
      <c r="AY160" s="815"/>
      <c r="AZ160" s="815"/>
      <c r="BA160" s="815"/>
      <c r="BB160" s="815"/>
      <c r="BC160" s="815"/>
      <c r="BD160" s="815"/>
      <c r="BE160" s="815"/>
      <c r="BF160" s="815"/>
      <c r="BG160" s="815"/>
      <c r="BH160" s="815"/>
      <c r="BI160" s="815"/>
      <c r="BJ160" s="815"/>
      <c r="BK160" s="815"/>
      <c r="BL160" s="815"/>
      <c r="BM160" s="815"/>
      <c r="BN160" s="815"/>
      <c r="BO160" s="815"/>
      <c r="BP160" s="815"/>
      <c r="BQ160" s="815"/>
    </row>
    <row r="161" spans="1:80" s="312" customFormat="1" ht="21" customHeight="1">
      <c r="A161" s="44" t="s">
        <v>130</v>
      </c>
      <c r="C161" s="44" t="s">
        <v>131</v>
      </c>
      <c r="D161" s="44"/>
      <c r="E161" s="316"/>
      <c r="F161" s="308"/>
      <c r="G161" s="308"/>
      <c r="H161" s="308"/>
      <c r="I161" s="308"/>
      <c r="J161" s="308"/>
      <c r="K161" s="308"/>
      <c r="L161" s="305"/>
      <c r="M161" s="308"/>
      <c r="N161" s="308"/>
      <c r="O161" s="308"/>
      <c r="P161" s="308"/>
      <c r="Q161" s="308"/>
      <c r="R161" s="308"/>
      <c r="S161" s="308"/>
      <c r="T161" s="308"/>
      <c r="U161" s="308"/>
      <c r="V161" s="308"/>
      <c r="W161" s="305"/>
      <c r="X161" s="305"/>
      <c r="Y161" s="305"/>
      <c r="Z161" s="305"/>
      <c r="AA161" s="305"/>
      <c r="AB161" s="305"/>
      <c r="AC161" s="305"/>
      <c r="AD161" s="305"/>
      <c r="AE161" s="305"/>
      <c r="AF161" s="305"/>
      <c r="AG161" s="305"/>
      <c r="AH161" s="305"/>
      <c r="AI161" s="305"/>
      <c r="AJ161" s="305"/>
      <c r="AK161" s="71"/>
      <c r="AL161" s="308"/>
      <c r="AM161" s="305"/>
      <c r="AN161" s="308"/>
      <c r="AO161" s="308"/>
      <c r="AP161" s="309"/>
      <c r="AQ161" s="305"/>
      <c r="AR161" s="815" t="s">
        <v>451</v>
      </c>
      <c r="AS161" s="815"/>
      <c r="AT161" s="815"/>
      <c r="AU161" s="815"/>
      <c r="AV161" s="815"/>
      <c r="AW161" s="815"/>
      <c r="AX161" s="815"/>
      <c r="AY161" s="815"/>
      <c r="AZ161" s="815"/>
      <c r="BA161" s="815"/>
      <c r="BB161" s="815"/>
      <c r="BC161" s="815"/>
      <c r="BD161" s="815"/>
      <c r="BE161" s="815"/>
      <c r="BF161" s="815"/>
      <c r="BG161" s="815"/>
      <c r="BH161" s="815"/>
      <c r="BI161" s="815"/>
      <c r="BJ161" s="815"/>
      <c r="BK161" s="815"/>
      <c r="BL161" s="815"/>
      <c r="BM161" s="815"/>
      <c r="BN161" s="815"/>
      <c r="BO161" s="815"/>
      <c r="BP161" s="815"/>
      <c r="BQ161" s="815"/>
    </row>
    <row r="162" spans="1:80" s="312" customFormat="1" ht="21" customHeight="1">
      <c r="A162" s="309"/>
      <c r="B162" s="44"/>
      <c r="C162" s="44" t="s">
        <v>466</v>
      </c>
      <c r="D162" s="44"/>
      <c r="E162" s="316"/>
      <c r="F162" s="308"/>
      <c r="G162" s="308"/>
      <c r="H162" s="308"/>
      <c r="I162" s="308"/>
      <c r="J162" s="308"/>
      <c r="K162" s="308"/>
      <c r="L162" s="305"/>
      <c r="M162" s="308"/>
      <c r="N162" s="308"/>
      <c r="O162" s="308"/>
      <c r="P162" s="308"/>
      <c r="Q162" s="308"/>
      <c r="R162" s="308"/>
      <c r="S162" s="308"/>
      <c r="T162" s="308"/>
      <c r="U162" s="308"/>
      <c r="V162" s="308"/>
      <c r="W162" s="305"/>
      <c r="X162" s="305"/>
      <c r="Y162" s="305"/>
      <c r="Z162" s="305"/>
      <c r="AA162" s="305"/>
      <c r="AB162" s="305"/>
      <c r="AC162" s="305"/>
      <c r="AD162" s="305"/>
      <c r="AE162" s="305"/>
      <c r="AF162" s="305"/>
      <c r="AG162" s="305"/>
      <c r="AH162" s="305"/>
      <c r="AI162" s="305"/>
      <c r="AJ162" s="305"/>
      <c r="AK162" s="71"/>
      <c r="AL162" s="308"/>
      <c r="AM162" s="305"/>
      <c r="AN162" s="308"/>
      <c r="AO162" s="308"/>
      <c r="AP162" s="305"/>
      <c r="AQ162" s="305"/>
      <c r="AR162" s="815" t="s">
        <v>452</v>
      </c>
      <c r="AS162" s="815"/>
      <c r="AT162" s="815"/>
      <c r="AU162" s="815"/>
      <c r="AV162" s="815"/>
      <c r="AW162" s="815"/>
      <c r="AX162" s="815"/>
      <c r="AY162" s="815"/>
      <c r="AZ162" s="815"/>
      <c r="BA162" s="815"/>
      <c r="BB162" s="815"/>
      <c r="BC162" s="815"/>
      <c r="BD162" s="815"/>
      <c r="BE162" s="815"/>
      <c r="BF162" s="815"/>
      <c r="BG162" s="815"/>
      <c r="BH162" s="815"/>
      <c r="BI162" s="815"/>
      <c r="BJ162" s="815"/>
      <c r="BK162" s="815"/>
      <c r="BL162" s="815"/>
      <c r="BM162" s="815"/>
      <c r="BN162" s="815"/>
      <c r="BO162" s="815"/>
      <c r="BP162" s="815"/>
    </row>
    <row r="163" spans="1:80" s="312" customFormat="1" ht="21" customHeight="1">
      <c r="A163" s="305"/>
      <c r="B163" s="44"/>
      <c r="C163" s="44" t="s">
        <v>465</v>
      </c>
      <c r="D163" s="44"/>
      <c r="E163" s="316"/>
      <c r="F163" s="305"/>
      <c r="G163" s="308"/>
      <c r="H163" s="308"/>
      <c r="I163" s="308"/>
      <c r="J163" s="308"/>
      <c r="K163" s="308"/>
      <c r="L163" s="305"/>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71"/>
      <c r="AM163" s="308"/>
      <c r="AN163" s="308"/>
      <c r="AO163" s="308"/>
      <c r="AP163" s="305"/>
      <c r="AQ163" s="305"/>
      <c r="AR163" s="815" t="s">
        <v>453</v>
      </c>
      <c r="AS163" s="815"/>
      <c r="AT163" s="815"/>
      <c r="AU163" s="815"/>
      <c r="AV163" s="815"/>
      <c r="AW163" s="815"/>
      <c r="AX163" s="815"/>
      <c r="AY163" s="815"/>
      <c r="AZ163" s="815"/>
      <c r="BA163" s="815"/>
      <c r="BB163" s="815"/>
      <c r="BC163" s="815"/>
      <c r="BD163" s="815"/>
      <c r="BE163" s="815"/>
      <c r="BF163" s="815"/>
      <c r="BG163" s="815"/>
      <c r="BH163" s="815"/>
      <c r="BI163" s="815"/>
      <c r="BJ163" s="815"/>
      <c r="BK163" s="815"/>
      <c r="BL163" s="815"/>
      <c r="BM163" s="815"/>
    </row>
    <row r="164" spans="1:80" s="312" customFormat="1" ht="21" customHeight="1">
      <c r="A164" s="305"/>
      <c r="B164" s="44"/>
      <c r="C164" s="44"/>
      <c r="D164" s="44"/>
      <c r="E164" s="316"/>
      <c r="F164" s="308"/>
      <c r="G164" s="308"/>
      <c r="H164" s="308"/>
      <c r="I164" s="308"/>
      <c r="J164" s="308"/>
      <c r="K164" s="308"/>
      <c r="L164" s="305"/>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c r="AJ164" s="308"/>
      <c r="AK164" s="308"/>
      <c r="AL164" s="308"/>
      <c r="AM164" s="308"/>
      <c r="AN164" s="308"/>
      <c r="AO164" s="308"/>
      <c r="AP164" s="305"/>
      <c r="AQ164" s="305"/>
    </row>
    <row r="165" spans="1:80" s="312" customFormat="1" ht="21" customHeight="1">
      <c r="A165" s="305"/>
      <c r="B165" s="44"/>
      <c r="C165" s="44" t="s">
        <v>245</v>
      </c>
      <c r="D165" s="44" t="s">
        <v>246</v>
      </c>
      <c r="E165" s="316"/>
      <c r="F165" s="308"/>
      <c r="G165" s="308"/>
      <c r="H165" s="308"/>
      <c r="I165" s="308"/>
      <c r="J165" s="308"/>
      <c r="K165" s="308"/>
      <c r="L165" s="305"/>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c r="AI165" s="308"/>
      <c r="AJ165" s="308"/>
      <c r="AL165" s="308"/>
      <c r="AM165" s="308"/>
      <c r="AN165" s="308"/>
      <c r="AP165" s="305"/>
      <c r="AQ165" s="309"/>
    </row>
    <row r="166" spans="1:80" s="312" customFormat="1" ht="21" customHeight="1">
      <c r="A166" s="305"/>
      <c r="B166" s="44"/>
      <c r="C166" s="147" t="s">
        <v>247</v>
      </c>
      <c r="D166" s="316" t="s">
        <v>248</v>
      </c>
      <c r="E166" s="316"/>
      <c r="F166" s="308"/>
      <c r="G166" s="308"/>
      <c r="H166" s="308"/>
      <c r="I166" s="308"/>
      <c r="J166" s="308"/>
      <c r="K166" s="308"/>
      <c r="L166" s="305"/>
      <c r="M166" s="305"/>
      <c r="N166" s="305"/>
      <c r="O166" s="305"/>
      <c r="P166" s="305"/>
      <c r="AI166" s="305"/>
      <c r="AJ166" s="305"/>
      <c r="AL166" s="308"/>
      <c r="AM166" s="308"/>
      <c r="AN166" s="308"/>
      <c r="AP166" s="305"/>
      <c r="AQ166" s="309"/>
    </row>
    <row r="167" spans="1:80" s="312" customFormat="1" ht="21" customHeight="1">
      <c r="A167" s="305"/>
      <c r="B167" s="26"/>
      <c r="C167" s="44"/>
      <c r="D167" s="44"/>
      <c r="E167" s="316"/>
      <c r="F167" s="308"/>
      <c r="G167" s="308"/>
      <c r="H167" s="308"/>
      <c r="I167" s="308"/>
      <c r="J167" s="308"/>
      <c r="K167" s="308"/>
      <c r="L167" s="308"/>
      <c r="M167" s="308"/>
      <c r="N167" s="308"/>
      <c r="O167" s="308"/>
      <c r="P167" s="308"/>
      <c r="Q167" s="71"/>
      <c r="R167" s="71"/>
      <c r="S167" s="308"/>
      <c r="T167" s="308"/>
      <c r="U167" s="308"/>
      <c r="V167" s="308"/>
      <c r="W167" s="308"/>
      <c r="X167" s="308"/>
      <c r="Y167" s="308"/>
      <c r="Z167" s="308"/>
      <c r="AA167" s="71"/>
      <c r="AB167" s="71"/>
      <c r="AC167" s="308"/>
      <c r="AD167" s="308"/>
      <c r="AE167" s="308"/>
      <c r="AF167" s="308"/>
      <c r="AG167" s="308"/>
      <c r="AH167" s="308"/>
      <c r="AI167" s="308"/>
      <c r="AJ167" s="71"/>
      <c r="AL167" s="308"/>
      <c r="AM167" s="308"/>
      <c r="AN167" s="308"/>
      <c r="AP167" s="305"/>
      <c r="AQ167" s="309"/>
    </row>
    <row r="168" spans="1:80" s="312" customFormat="1" ht="21" customHeight="1">
      <c r="A168" s="316"/>
      <c r="B168" s="308"/>
      <c r="C168" s="308"/>
      <c r="D168" s="308"/>
      <c r="E168" s="308"/>
      <c r="F168" s="308"/>
      <c r="G168" s="308"/>
      <c r="H168" s="308"/>
      <c r="I168" s="308"/>
      <c r="J168" s="308"/>
      <c r="K168" s="308"/>
      <c r="L168" s="308"/>
      <c r="M168" s="308"/>
      <c r="N168" s="308"/>
      <c r="O168" s="308"/>
      <c r="P168" s="308"/>
      <c r="Q168" s="71"/>
      <c r="R168" s="71"/>
      <c r="S168" s="308"/>
      <c r="T168" s="308"/>
      <c r="U168" s="308"/>
      <c r="V168" s="308"/>
      <c r="W168" s="308"/>
      <c r="X168" s="308"/>
      <c r="Y168" s="308"/>
      <c r="Z168" s="308"/>
      <c r="AA168" s="71"/>
      <c r="AB168" s="71"/>
      <c r="AC168" s="308"/>
      <c r="AD168" s="308"/>
      <c r="AF168" s="46" t="s">
        <v>208</v>
      </c>
      <c r="AG168" s="308"/>
      <c r="AH168" s="308"/>
      <c r="AI168" s="308"/>
      <c r="AJ168" s="71"/>
      <c r="AK168" s="305"/>
      <c r="AL168" s="308"/>
      <c r="AM168" s="308"/>
      <c r="AN168" s="308"/>
      <c r="AP168" s="341"/>
      <c r="AQ168" s="305"/>
      <c r="AR168" s="44"/>
      <c r="AS168" s="44"/>
      <c r="AT168" s="44"/>
      <c r="AU168" s="316"/>
      <c r="AV168" s="26"/>
      <c r="AW168" s="26"/>
      <c r="AX168" s="26"/>
      <c r="AY168" s="26"/>
      <c r="AZ168" s="26"/>
      <c r="BA168" s="26"/>
      <c r="BB168" s="26"/>
      <c r="BC168" s="26"/>
    </row>
    <row r="169" spans="1:80" s="312" customFormat="1" ht="21" customHeight="1">
      <c r="A169" s="316"/>
      <c r="B169" s="308"/>
      <c r="C169" s="308"/>
      <c r="D169" s="308"/>
      <c r="E169" s="308"/>
      <c r="F169" s="308"/>
      <c r="G169" s="308"/>
      <c r="H169" s="308"/>
      <c r="I169" s="308"/>
      <c r="J169" s="308"/>
      <c r="K169" s="308"/>
      <c r="L169" s="308"/>
      <c r="M169" s="308"/>
      <c r="N169" s="308"/>
      <c r="O169" s="308"/>
      <c r="P169" s="308"/>
      <c r="Q169" s="71"/>
      <c r="R169" s="71"/>
      <c r="S169" s="308"/>
      <c r="T169" s="308"/>
      <c r="U169" s="308"/>
      <c r="V169" s="308"/>
      <c r="W169" s="308"/>
      <c r="X169" s="308"/>
      <c r="Y169" s="308"/>
      <c r="Z169" s="308"/>
      <c r="AA169" s="71"/>
      <c r="AB169" s="71"/>
      <c r="AC169" s="308"/>
      <c r="AD169" s="308"/>
      <c r="AE169" s="308"/>
      <c r="AF169" s="308"/>
      <c r="AG169" s="308"/>
      <c r="AH169" s="308"/>
      <c r="AI169" s="308"/>
      <c r="AJ169" s="71"/>
      <c r="AK169" s="305"/>
      <c r="AL169" s="308"/>
      <c r="AM169" s="308"/>
      <c r="AN169" s="308"/>
      <c r="AP169" s="341"/>
      <c r="AQ169" s="305"/>
      <c r="AR169" s="44"/>
      <c r="AS169" s="44"/>
      <c r="AT169" s="44"/>
      <c r="AU169" s="316"/>
      <c r="AV169" s="26"/>
      <c r="AW169" s="26"/>
      <c r="AX169" s="26"/>
      <c r="AY169" s="26"/>
      <c r="AZ169" s="26"/>
      <c r="BA169" s="26"/>
      <c r="BB169" s="26"/>
      <c r="BC169" s="26"/>
    </row>
    <row r="170" spans="1:80" s="312" customFormat="1" ht="21" customHeight="1">
      <c r="A170" s="316"/>
      <c r="B170" s="328"/>
      <c r="C170" s="32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5"/>
      <c r="AL170" s="308"/>
      <c r="AM170" s="308"/>
      <c r="AN170" s="308"/>
      <c r="AP170" s="341"/>
      <c r="AQ170" s="305"/>
      <c r="AR170" s="44"/>
      <c r="AS170" s="44"/>
      <c r="AT170" s="44"/>
      <c r="AU170" s="316"/>
      <c r="AV170" s="26"/>
      <c r="AW170" s="26"/>
      <c r="AX170" s="26"/>
      <c r="AY170" s="26"/>
      <c r="AZ170" s="26"/>
      <c r="BA170" s="26"/>
      <c r="BB170" s="26"/>
      <c r="BC170" s="26"/>
    </row>
    <row r="171" spans="1:80" s="312" customFormat="1" ht="21" customHeight="1">
      <c r="A171" s="316"/>
      <c r="B171" s="328"/>
      <c r="C171" s="328"/>
      <c r="E171" s="305"/>
      <c r="F171" s="308"/>
      <c r="G171" s="308"/>
      <c r="H171" s="308"/>
      <c r="I171" s="308"/>
      <c r="J171" s="308"/>
      <c r="K171" s="308"/>
      <c r="L171" s="308"/>
      <c r="M171" s="308"/>
      <c r="R171" s="305"/>
      <c r="S171" s="305"/>
      <c r="T171" s="305"/>
      <c r="U171" s="305"/>
      <c r="V171" s="305"/>
      <c r="W171" s="305"/>
      <c r="X171" s="305"/>
      <c r="AA171" s="305"/>
      <c r="AB171" s="305"/>
      <c r="AC171" s="305"/>
      <c r="AD171" s="305"/>
      <c r="AE171" s="305"/>
      <c r="AF171" s="305"/>
      <c r="AG171" s="305"/>
      <c r="AH171" s="305"/>
      <c r="AI171" s="305"/>
      <c r="AK171" s="305"/>
      <c r="AL171" s="308"/>
      <c r="AM171" s="308"/>
      <c r="AN171" s="308"/>
      <c r="AP171" s="305"/>
      <c r="AQ171" s="305"/>
      <c r="AR171" s="44"/>
      <c r="AS171" s="44"/>
      <c r="AT171" s="316"/>
      <c r="AU171" s="316"/>
      <c r="AV171" s="26"/>
      <c r="AW171" s="26"/>
      <c r="AX171" s="26"/>
      <c r="AY171" s="26"/>
      <c r="AZ171" s="26"/>
      <c r="BA171" s="26"/>
      <c r="BB171" s="26"/>
      <c r="BC171" s="26"/>
      <c r="BI171" s="1"/>
      <c r="BJ171" s="1"/>
      <c r="BK171" s="1"/>
      <c r="BL171" s="1"/>
      <c r="BM171" s="1"/>
    </row>
    <row r="172" spans="1:80" s="312" customFormat="1" ht="21" customHeight="1">
      <c r="A172" s="328"/>
      <c r="B172" s="328"/>
      <c r="C172" s="328"/>
      <c r="E172" s="308"/>
      <c r="F172" s="308"/>
      <c r="G172" s="308"/>
      <c r="H172" s="308"/>
      <c r="I172" s="308"/>
      <c r="J172" s="308"/>
      <c r="K172" s="308"/>
      <c r="L172" s="308"/>
      <c r="M172" s="308"/>
      <c r="R172" s="305"/>
      <c r="S172" s="305"/>
      <c r="T172" s="305"/>
      <c r="U172" s="305"/>
      <c r="V172" s="305"/>
      <c r="W172" s="305"/>
      <c r="X172" s="305"/>
      <c r="AA172" s="305"/>
      <c r="AB172" s="305"/>
      <c r="AC172" s="305"/>
      <c r="AD172" s="305"/>
      <c r="AE172" s="305"/>
      <c r="AF172" s="305"/>
      <c r="AG172" s="305"/>
      <c r="AH172" s="305"/>
      <c r="AI172" s="305"/>
      <c r="AK172" s="305"/>
      <c r="AL172" s="308"/>
      <c r="AM172" s="308"/>
      <c r="AN172" s="308"/>
      <c r="AP172" s="305"/>
      <c r="AQ172" s="305"/>
      <c r="AR172" s="26"/>
      <c r="AS172" s="44"/>
      <c r="AT172" s="44"/>
      <c r="AU172" s="316"/>
      <c r="AV172" s="26"/>
      <c r="AW172" s="26"/>
      <c r="AX172" s="26"/>
      <c r="AY172" s="26"/>
      <c r="AZ172" s="26"/>
      <c r="BA172" s="26"/>
      <c r="BB172" s="43"/>
      <c r="BC172" s="43"/>
      <c r="BI172" s="1"/>
      <c r="BJ172" s="1"/>
      <c r="BK172" s="1"/>
      <c r="BL172" s="1"/>
      <c r="BM172" s="1"/>
    </row>
    <row r="173" spans="1:80" s="312" customFormat="1" ht="21" customHeight="1">
      <c r="A173" s="328"/>
      <c r="B173" s="316"/>
      <c r="C173" s="316"/>
      <c r="D173" s="308"/>
      <c r="E173" s="308"/>
      <c r="F173" s="308"/>
      <c r="G173" s="308"/>
      <c r="H173" s="308"/>
      <c r="I173" s="308"/>
      <c r="J173" s="308"/>
      <c r="K173" s="308"/>
      <c r="L173" s="308"/>
      <c r="M173" s="308"/>
      <c r="R173" s="305"/>
      <c r="S173" s="305"/>
      <c r="T173" s="305"/>
      <c r="U173" s="305"/>
      <c r="V173" s="305"/>
      <c r="W173" s="305"/>
      <c r="X173" s="305"/>
      <c r="AA173" s="305"/>
      <c r="AB173" s="305"/>
      <c r="AC173" s="305"/>
      <c r="AD173" s="305"/>
      <c r="AE173" s="305"/>
      <c r="AF173" s="305"/>
      <c r="AG173" s="305"/>
      <c r="AH173" s="305"/>
      <c r="AI173" s="305"/>
      <c r="AK173" s="305"/>
      <c r="AL173" s="308"/>
      <c r="AN173" s="308"/>
      <c r="AP173" s="305"/>
      <c r="AQ173" s="305"/>
      <c r="AR173" s="26"/>
      <c r="AS173" s="147"/>
      <c r="AT173" s="26"/>
      <c r="AU173" s="316"/>
      <c r="AV173" s="26"/>
      <c r="AW173" s="26"/>
      <c r="AX173" s="26"/>
      <c r="AY173" s="26"/>
      <c r="AZ173" s="26"/>
      <c r="BA173" s="26"/>
      <c r="BC173" s="43"/>
      <c r="BI173" s="1"/>
      <c r="BJ173" s="1"/>
      <c r="BK173" s="1"/>
      <c r="BL173" s="1"/>
      <c r="BM173" s="1"/>
      <c r="BN173" s="1"/>
      <c r="BO173" s="1"/>
      <c r="BP173" s="1"/>
      <c r="BQ173" s="1"/>
      <c r="BR173" s="1"/>
      <c r="BS173" s="1"/>
      <c r="BT173" s="1"/>
      <c r="BU173" s="1"/>
      <c r="BV173" s="1"/>
      <c r="BW173" s="1"/>
      <c r="BX173" s="1"/>
      <c r="BY173" s="1"/>
      <c r="BZ173" s="1"/>
      <c r="CA173" s="1"/>
      <c r="CB173" s="1"/>
    </row>
    <row r="174" spans="1:80" s="312" customFormat="1" ht="21" customHeight="1">
      <c r="B174" s="316"/>
      <c r="C174" s="316"/>
      <c r="D174" s="308"/>
      <c r="F174" s="308"/>
      <c r="G174" s="308"/>
      <c r="H174" s="308"/>
      <c r="I174" s="308"/>
      <c r="J174" s="308"/>
      <c r="K174" s="308"/>
      <c r="L174" s="308"/>
      <c r="M174" s="308"/>
      <c r="N174" s="305"/>
      <c r="O174" s="308"/>
      <c r="R174" s="305"/>
      <c r="S174" s="308"/>
      <c r="AC174" s="305"/>
      <c r="AD174" s="305"/>
      <c r="AE174" s="305"/>
      <c r="AF174" s="305"/>
      <c r="AG174" s="305"/>
      <c r="AH174" s="305"/>
      <c r="AI174" s="305"/>
      <c r="AJ174" s="305"/>
      <c r="AK174" s="305"/>
      <c r="AL174" s="308"/>
      <c r="AM174" s="1"/>
      <c r="AN174" s="308"/>
      <c r="AP174" s="305"/>
      <c r="AQ174" s="341"/>
      <c r="AR174" s="341"/>
      <c r="AS174" s="44"/>
      <c r="AT174" s="305"/>
      <c r="BI174" s="1"/>
      <c r="BJ174" s="1"/>
      <c r="BK174" s="1"/>
      <c r="BL174" s="1"/>
      <c r="BM174" s="1"/>
      <c r="BN174" s="1"/>
      <c r="BO174" s="1"/>
      <c r="BP174" s="1"/>
      <c r="BQ174" s="1"/>
      <c r="BR174" s="1"/>
      <c r="BS174" s="1"/>
      <c r="BT174" s="1"/>
      <c r="BU174" s="1"/>
      <c r="BV174" s="1"/>
      <c r="BW174" s="1"/>
      <c r="BX174" s="1"/>
      <c r="BY174" s="1"/>
      <c r="BZ174" s="1"/>
      <c r="CA174" s="1"/>
      <c r="CB174" s="1"/>
    </row>
    <row r="175" spans="1:80" s="312" customFormat="1" ht="21" customHeight="1">
      <c r="B175" s="316"/>
      <c r="C175" s="316"/>
      <c r="D175" s="308"/>
      <c r="F175" s="308"/>
      <c r="G175" s="308"/>
      <c r="H175" s="308"/>
      <c r="I175" s="308"/>
      <c r="J175" s="308"/>
      <c r="K175" s="308"/>
      <c r="L175" s="308"/>
      <c r="M175" s="308"/>
      <c r="N175" s="308"/>
      <c r="O175" s="308"/>
      <c r="R175" s="308"/>
      <c r="S175" s="308"/>
      <c r="AC175" s="305"/>
      <c r="AD175" s="305"/>
      <c r="AE175" s="305"/>
      <c r="AF175" s="305"/>
      <c r="AG175" s="305"/>
      <c r="AH175" s="305"/>
      <c r="AI175" s="305"/>
      <c r="AJ175" s="305"/>
      <c r="AK175" s="1"/>
      <c r="AL175" s="308"/>
      <c r="AM175" s="1"/>
      <c r="AN175" s="308"/>
      <c r="AP175" s="39"/>
      <c r="AQ175" s="341"/>
      <c r="AR175" s="341"/>
      <c r="AS175" s="44"/>
      <c r="AT175" s="305"/>
      <c r="BI175" s="1"/>
      <c r="BJ175" s="1"/>
      <c r="BK175" s="1"/>
      <c r="BL175" s="1"/>
      <c r="BM175" s="1"/>
      <c r="BN175" s="1"/>
      <c r="BO175" s="1"/>
      <c r="BP175" s="1"/>
      <c r="BQ175" s="1"/>
      <c r="BR175" s="1"/>
      <c r="BS175" s="1"/>
      <c r="BT175" s="1"/>
      <c r="BU175" s="1"/>
      <c r="BV175" s="1"/>
      <c r="BW175" s="1"/>
      <c r="BX175" s="1"/>
      <c r="BY175" s="1"/>
      <c r="BZ175" s="1"/>
      <c r="CA175" s="1"/>
      <c r="CB175" s="1"/>
    </row>
    <row r="176" spans="1:80" s="312" customFormat="1" ht="7.5" customHeight="1">
      <c r="B176" s="328"/>
      <c r="C176" s="328"/>
      <c r="F176" s="308"/>
      <c r="G176" s="308"/>
      <c r="H176" s="308"/>
      <c r="I176" s="308"/>
      <c r="J176" s="308"/>
      <c r="K176" s="308"/>
      <c r="L176" s="308"/>
      <c r="M176" s="308"/>
      <c r="N176" s="308"/>
      <c r="O176" s="308"/>
      <c r="R176" s="308"/>
      <c r="S176" s="308"/>
      <c r="T176" s="308"/>
      <c r="AE176" s="305"/>
      <c r="AF176" s="305"/>
      <c r="AG176" s="305"/>
      <c r="AH176" s="305"/>
      <c r="AI176" s="305"/>
      <c r="AJ176" s="305"/>
      <c r="AK176" s="1"/>
      <c r="AL176" s="308"/>
      <c r="AM176" s="1"/>
      <c r="AN176" s="1"/>
      <c r="AO176" s="308"/>
      <c r="AP176" s="39"/>
      <c r="AQ176" s="341"/>
      <c r="AR176" s="341"/>
      <c r="AS176" s="341"/>
      <c r="AT176" s="305"/>
      <c r="BI176" s="1"/>
      <c r="BJ176" s="1"/>
      <c r="BK176" s="1"/>
      <c r="BL176" s="1"/>
      <c r="BM176" s="1"/>
      <c r="BN176" s="1"/>
      <c r="BO176" s="1"/>
      <c r="BP176" s="1"/>
      <c r="BQ176" s="1"/>
      <c r="BR176" s="1"/>
      <c r="BS176" s="1"/>
      <c r="BT176" s="1"/>
      <c r="BU176" s="1"/>
      <c r="BV176" s="1"/>
      <c r="BW176" s="1"/>
      <c r="BX176" s="1"/>
      <c r="BY176" s="1"/>
      <c r="BZ176" s="1"/>
      <c r="CA176" s="1"/>
      <c r="CB176" s="1"/>
    </row>
    <row r="177" spans="1:80" s="312" customFormat="1" ht="7.5" customHeight="1">
      <c r="B177" s="328"/>
      <c r="C177" s="328"/>
      <c r="F177" s="305"/>
      <c r="G177" s="308"/>
      <c r="H177" s="308"/>
      <c r="I177" s="308"/>
      <c r="J177" s="308"/>
      <c r="K177" s="308"/>
      <c r="L177" s="308"/>
      <c r="M177" s="308"/>
      <c r="N177" s="308"/>
      <c r="O177" s="308"/>
      <c r="P177" s="308"/>
      <c r="Q177" s="308"/>
      <c r="R177" s="308"/>
      <c r="S177" s="308"/>
      <c r="T177" s="308"/>
      <c r="U177" s="308"/>
      <c r="V177" s="67"/>
      <c r="W177" s="305"/>
      <c r="X177" s="308"/>
      <c r="Y177" s="308"/>
      <c r="Z177" s="308"/>
      <c r="AA177" s="308"/>
      <c r="AB177" s="308"/>
      <c r="AC177" s="308"/>
      <c r="AE177" s="305"/>
      <c r="AF177" s="305"/>
      <c r="AG177" s="305"/>
      <c r="AH177" s="305"/>
      <c r="AI177" s="305"/>
      <c r="AJ177" s="305"/>
      <c r="AK177" s="1"/>
      <c r="AM177" s="1"/>
      <c r="AN177" s="1"/>
      <c r="AO177" s="308"/>
      <c r="AQ177" s="305"/>
      <c r="AR177" s="305"/>
      <c r="AS177" s="341"/>
      <c r="BI177" s="1"/>
      <c r="BJ177" s="1"/>
      <c r="BK177" s="1"/>
      <c r="BL177" s="1"/>
      <c r="BM177" s="1"/>
      <c r="BN177" s="1"/>
      <c r="BO177" s="1"/>
      <c r="BP177" s="1"/>
      <c r="BQ177" s="1"/>
      <c r="BR177" s="1"/>
      <c r="BS177" s="1"/>
      <c r="BT177" s="1"/>
      <c r="BU177" s="1"/>
      <c r="BV177" s="1"/>
      <c r="BW177" s="1"/>
      <c r="BX177" s="1"/>
      <c r="BY177" s="1"/>
      <c r="BZ177" s="1"/>
      <c r="CA177" s="1"/>
      <c r="CB177" s="1"/>
    </row>
    <row r="178" spans="1:80" s="312" customFormat="1" ht="7.5" customHeight="1">
      <c r="B178" s="328"/>
      <c r="C178" s="32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c r="AC178" s="308"/>
      <c r="AE178" s="305"/>
      <c r="AF178" s="305"/>
      <c r="AG178" s="305"/>
      <c r="AH178" s="305"/>
      <c r="AI178" s="305"/>
      <c r="AJ178" s="305"/>
      <c r="AK178" s="1"/>
      <c r="AL178" s="1"/>
      <c r="AM178" s="1"/>
      <c r="AN178" s="1"/>
      <c r="AO178" s="1"/>
      <c r="AP178" s="305"/>
      <c r="AQ178" s="305"/>
      <c r="AR178" s="305"/>
      <c r="AS178" s="341"/>
      <c r="BI178" s="1"/>
      <c r="BJ178" s="1"/>
      <c r="BK178" s="1"/>
      <c r="BL178" s="1"/>
      <c r="BM178" s="1"/>
      <c r="BN178" s="1"/>
      <c r="BO178" s="1"/>
      <c r="BP178" s="1"/>
      <c r="BQ178" s="1"/>
      <c r="BR178" s="1"/>
      <c r="BS178" s="1"/>
      <c r="BT178" s="1"/>
      <c r="BU178" s="1"/>
      <c r="BV178" s="1"/>
      <c r="BW178" s="1"/>
      <c r="BX178" s="1"/>
      <c r="BY178" s="1"/>
      <c r="BZ178" s="1"/>
      <c r="CA178" s="1"/>
      <c r="CB178" s="1"/>
    </row>
    <row r="179" spans="1:80" s="312" customFormat="1" ht="7.5" customHeight="1">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5"/>
      <c r="AE179" s="305"/>
      <c r="AF179" s="305"/>
      <c r="AG179" s="305"/>
      <c r="AH179" s="305"/>
      <c r="AI179" s="305"/>
      <c r="AJ179" s="305"/>
      <c r="AK179" s="1"/>
      <c r="AL179" s="1"/>
      <c r="AM179" s="1"/>
      <c r="AN179" s="1"/>
      <c r="AO179" s="1"/>
      <c r="AP179" s="305"/>
      <c r="AQ179" s="305"/>
      <c r="AR179" s="305"/>
      <c r="AS179" s="305"/>
      <c r="BI179" s="1"/>
      <c r="BJ179" s="1"/>
      <c r="BK179" s="1"/>
      <c r="BL179" s="1"/>
      <c r="BM179" s="1"/>
      <c r="BN179" s="1"/>
      <c r="BO179" s="1"/>
      <c r="BP179" s="1"/>
      <c r="BQ179" s="1"/>
      <c r="BR179" s="1"/>
      <c r="BS179" s="1"/>
      <c r="BT179" s="1"/>
      <c r="BU179" s="1"/>
      <c r="BV179" s="1"/>
      <c r="BW179" s="1"/>
      <c r="BX179" s="1"/>
      <c r="BY179" s="1"/>
      <c r="BZ179" s="1"/>
      <c r="CA179" s="1"/>
      <c r="CB179" s="1"/>
    </row>
    <row r="180" spans="1:80" s="312" customFormat="1" ht="7.5" customHeight="1">
      <c r="E180" s="308"/>
      <c r="F180" s="308"/>
      <c r="G180" s="308"/>
      <c r="H180" s="308"/>
      <c r="I180" s="308"/>
      <c r="J180" s="308"/>
      <c r="K180" s="308"/>
      <c r="L180" s="308"/>
      <c r="M180" s="308"/>
      <c r="N180" s="308"/>
      <c r="O180" s="308"/>
      <c r="P180" s="308"/>
      <c r="Q180" s="308"/>
      <c r="R180" s="308"/>
      <c r="S180" s="308"/>
      <c r="T180" s="308"/>
      <c r="AF180" s="305"/>
      <c r="AG180" s="305"/>
      <c r="AH180" s="305"/>
      <c r="AI180" s="305"/>
      <c r="AJ180" s="305"/>
      <c r="AK180" s="1"/>
      <c r="AL180" s="1"/>
      <c r="AM180" s="1"/>
      <c r="AN180" s="1"/>
      <c r="AO180" s="1"/>
      <c r="AP180" s="305"/>
      <c r="AQ180" s="305"/>
      <c r="AR180" s="305"/>
      <c r="AS180" s="305"/>
      <c r="AT180" s="309"/>
      <c r="BI180" s="1"/>
      <c r="BJ180" s="1"/>
      <c r="BK180" s="1"/>
      <c r="BL180" s="1"/>
      <c r="BM180" s="1"/>
      <c r="BN180" s="1"/>
      <c r="BO180" s="1"/>
      <c r="BP180" s="1"/>
      <c r="BQ180" s="1"/>
      <c r="BR180" s="1"/>
      <c r="BS180" s="1"/>
      <c r="BT180" s="1"/>
      <c r="BU180" s="1"/>
      <c r="BV180" s="1"/>
      <c r="BW180" s="1"/>
      <c r="BX180" s="1"/>
      <c r="BY180" s="1"/>
      <c r="BZ180" s="1"/>
      <c r="CA180" s="1"/>
      <c r="CB180" s="1"/>
    </row>
    <row r="181" spans="1:80" s="312" customFormat="1" ht="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305"/>
      <c r="AQ181" s="39"/>
      <c r="AR181" s="39"/>
      <c r="AS181" s="305"/>
      <c r="AT181" s="309"/>
      <c r="BI181" s="1"/>
      <c r="BJ181" s="1"/>
      <c r="BK181" s="1"/>
      <c r="BL181" s="1"/>
      <c r="BM181" s="1"/>
      <c r="BN181" s="1"/>
      <c r="BO181" s="1"/>
      <c r="BP181" s="1"/>
      <c r="BQ181" s="1"/>
      <c r="BR181" s="1"/>
      <c r="BS181" s="1"/>
      <c r="BT181" s="1"/>
      <c r="BU181" s="1"/>
      <c r="BV181" s="1"/>
      <c r="BW181" s="1"/>
      <c r="BX181" s="1"/>
      <c r="BY181" s="1"/>
      <c r="BZ181" s="1"/>
      <c r="CA181" s="1"/>
      <c r="CB181" s="1"/>
    </row>
    <row r="182" spans="1:80" s="312" customFormat="1" ht="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305"/>
      <c r="AQ182" s="39"/>
      <c r="AR182" s="39"/>
      <c r="AS182" s="305"/>
      <c r="AT182" s="309"/>
      <c r="BI182" s="1"/>
      <c r="BJ182" s="1"/>
      <c r="BK182" s="1"/>
      <c r="BL182" s="1"/>
      <c r="BM182" s="1"/>
      <c r="BN182" s="1"/>
      <c r="BO182" s="1"/>
      <c r="BP182" s="1"/>
      <c r="BQ182" s="1"/>
      <c r="BR182" s="1"/>
      <c r="BS182" s="1"/>
      <c r="BT182" s="1"/>
      <c r="BU182" s="1"/>
      <c r="BV182" s="1"/>
      <c r="BW182" s="1"/>
      <c r="BX182" s="1"/>
      <c r="BY182" s="1"/>
      <c r="BZ182" s="1"/>
      <c r="CA182" s="1"/>
      <c r="CB182" s="1"/>
    </row>
    <row r="183" spans="1:80" s="312" customFormat="1" ht="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308"/>
      <c r="AS183" s="39"/>
      <c r="AT183" s="305"/>
      <c r="BI183" s="1"/>
      <c r="BJ183" s="1"/>
      <c r="BK183" s="1"/>
      <c r="BL183" s="1"/>
      <c r="BM183" s="1"/>
      <c r="BN183" s="1"/>
      <c r="BO183" s="1"/>
      <c r="BP183" s="1"/>
      <c r="BQ183" s="1"/>
      <c r="BR183" s="1"/>
      <c r="BS183" s="1"/>
      <c r="BT183" s="1"/>
      <c r="BU183" s="1"/>
      <c r="BV183" s="1"/>
      <c r="BW183" s="1"/>
      <c r="BX183" s="1"/>
      <c r="BY183" s="1"/>
      <c r="BZ183" s="1"/>
      <c r="CA183" s="1"/>
      <c r="CB183" s="1"/>
    </row>
    <row r="184" spans="1:80" s="312" customFormat="1" ht="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308"/>
      <c r="AQ184" s="305"/>
      <c r="AR184" s="305"/>
      <c r="AS184" s="39"/>
      <c r="AT184" s="305"/>
      <c r="BI184" s="1"/>
      <c r="BJ184" s="1"/>
      <c r="BK184" s="1"/>
      <c r="BL184" s="1"/>
      <c r="BM184" s="1"/>
      <c r="BN184" s="1"/>
      <c r="BO184" s="1"/>
      <c r="BP184" s="1"/>
      <c r="BQ184" s="1"/>
      <c r="BR184" s="1"/>
      <c r="BS184" s="1"/>
      <c r="BT184" s="1"/>
      <c r="BU184" s="1"/>
      <c r="BV184" s="1"/>
      <c r="BW184" s="1"/>
      <c r="BX184" s="1"/>
      <c r="BY184" s="1"/>
      <c r="BZ184" s="1"/>
      <c r="CA184" s="1"/>
      <c r="CB184" s="1"/>
    </row>
    <row r="185" spans="1:80" s="312" customFormat="1" ht="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305"/>
      <c r="AR185" s="305"/>
      <c r="AT185" s="305"/>
      <c r="BI185" s="1"/>
      <c r="BJ185" s="1"/>
      <c r="BK185" s="1"/>
      <c r="BL185" s="1"/>
      <c r="BM185" s="1"/>
      <c r="BN185" s="1"/>
      <c r="BO185" s="1"/>
      <c r="BP185" s="1"/>
      <c r="BQ185" s="1"/>
      <c r="BR185" s="1"/>
      <c r="BS185" s="1"/>
      <c r="BT185" s="1"/>
      <c r="BU185" s="1"/>
      <c r="BV185" s="1"/>
      <c r="BW185" s="1"/>
      <c r="BX185" s="1"/>
      <c r="BY185" s="1"/>
      <c r="BZ185" s="1"/>
      <c r="CA185" s="1"/>
      <c r="CB185" s="1"/>
    </row>
    <row r="186" spans="1:80" ht="7.5" customHeight="1">
      <c r="AS186" s="305"/>
    </row>
    <row r="187" spans="1:80" ht="7.5" customHeight="1">
      <c r="AS187" s="305"/>
    </row>
  </sheetData>
  <sheetProtection sheet="1" objects="1" scenarios="1" formatCells="0" selectLockedCells="1"/>
  <dataConsolidate/>
  <mergeCells count="376">
    <mergeCell ref="J81:AD83"/>
    <mergeCell ref="G19:M20"/>
    <mergeCell ref="CI16:DY17"/>
    <mergeCell ref="AT66:AY68"/>
    <mergeCell ref="Y61:Y63"/>
    <mergeCell ref="N57:O59"/>
    <mergeCell ref="P57:P59"/>
    <mergeCell ref="I61:J63"/>
    <mergeCell ref="K61:L63"/>
    <mergeCell ref="M61:M63"/>
    <mergeCell ref="P61:P63"/>
    <mergeCell ref="Q61:R63"/>
    <mergeCell ref="S61:S63"/>
    <mergeCell ref="AE61:AE63"/>
    <mergeCell ref="W61:X63"/>
    <mergeCell ref="H53:U55"/>
    <mergeCell ref="AD53:AD55"/>
    <mergeCell ref="V53:AC55"/>
    <mergeCell ref="AZ59:BB61"/>
    <mergeCell ref="AU56:BX58"/>
    <mergeCell ref="BU28:BY30"/>
    <mergeCell ref="AY13:BC18"/>
    <mergeCell ref="BR16:BS18"/>
    <mergeCell ref="BT16:BX18"/>
    <mergeCell ref="BH19:BH21"/>
    <mergeCell ref="CI14:DP15"/>
    <mergeCell ref="AD49:AD51"/>
    <mergeCell ref="AE57:AE59"/>
    <mergeCell ref="BE53:BL55"/>
    <mergeCell ref="BC31:BD33"/>
    <mergeCell ref="BE31:BE33"/>
    <mergeCell ref="BJ31:BJ33"/>
    <mergeCell ref="BL31:BN33"/>
    <mergeCell ref="BB37:BB39"/>
    <mergeCell ref="AU53:AY55"/>
    <mergeCell ref="AZ53:BB55"/>
    <mergeCell ref="AU34:AZ36"/>
    <mergeCell ref="AU31:AZ33"/>
    <mergeCell ref="AU37:AZ39"/>
    <mergeCell ref="BZ28:CB30"/>
    <mergeCell ref="BY16:BZ18"/>
    <mergeCell ref="BI19:CB21"/>
    <mergeCell ref="BO44:BO46"/>
    <mergeCell ref="BS44:BW46"/>
    <mergeCell ref="BI25:BK27"/>
    <mergeCell ref="BL25:BL27"/>
    <mergeCell ref="BA25:BG27"/>
    <mergeCell ref="BC37:CB39"/>
    <mergeCell ref="BF31:BG33"/>
    <mergeCell ref="BB34:BB36"/>
    <mergeCell ref="BC34:BL36"/>
    <mergeCell ref="BP31:BQ33"/>
    <mergeCell ref="BH31:BH33"/>
    <mergeCell ref="AU40:BA42"/>
    <mergeCell ref="BB31:BB33"/>
    <mergeCell ref="BX44:BX46"/>
    <mergeCell ref="BR44:BR46"/>
    <mergeCell ref="BP44:BQ46"/>
    <mergeCell ref="AU19:AZ21"/>
    <mergeCell ref="BD16:BJ18"/>
    <mergeCell ref="BA28:BG30"/>
    <mergeCell ref="BH28:BH30"/>
    <mergeCell ref="BI28:BK30"/>
    <mergeCell ref="AQ148:AR148"/>
    <mergeCell ref="AQ131:AR131"/>
    <mergeCell ref="A133:AC133"/>
    <mergeCell ref="Q78:R80"/>
    <mergeCell ref="A108:E110"/>
    <mergeCell ref="G108:H110"/>
    <mergeCell ref="A97:D99"/>
    <mergeCell ref="AD92:AE93"/>
    <mergeCell ref="O97:Q99"/>
    <mergeCell ref="A89:F91"/>
    <mergeCell ref="G89:H91"/>
    <mergeCell ref="G120:H122"/>
    <mergeCell ref="I120:M122"/>
    <mergeCell ref="N120:N122"/>
    <mergeCell ref="O120:Y122"/>
    <mergeCell ref="Z114:AB116"/>
    <mergeCell ref="O117:V119"/>
    <mergeCell ref="Z117:AB119"/>
    <mergeCell ref="AC114:AH116"/>
    <mergeCell ref="AC117:AH119"/>
    <mergeCell ref="AC120:AH122"/>
    <mergeCell ref="Z108:AK110"/>
    <mergeCell ref="I100:I102"/>
    <mergeCell ref="AJ97:AJ99"/>
    <mergeCell ref="BN154:BO154"/>
    <mergeCell ref="BN155:BO155"/>
    <mergeCell ref="BF152:BG152"/>
    <mergeCell ref="BH152:BI152"/>
    <mergeCell ref="BF154:BG154"/>
    <mergeCell ref="BH154:BI154"/>
    <mergeCell ref="BJ154:BK154"/>
    <mergeCell ref="BL152:BM152"/>
    <mergeCell ref="AW155:BA155"/>
    <mergeCell ref="AW154:BA154"/>
    <mergeCell ref="AW153:BA153"/>
    <mergeCell ref="AW151:BA152"/>
    <mergeCell ref="BB152:BC152"/>
    <mergeCell ref="BD152:BE152"/>
    <mergeCell ref="BB153:BC153"/>
    <mergeCell ref="BD153:BE153"/>
    <mergeCell ref="BF153:BG153"/>
    <mergeCell ref="BL154:BM154"/>
    <mergeCell ref="BH153:BI153"/>
    <mergeCell ref="BJ153:BK153"/>
    <mergeCell ref="BL153:BM153"/>
    <mergeCell ref="BB154:BC154"/>
    <mergeCell ref="BD154:BE154"/>
    <mergeCell ref="AR162:BP162"/>
    <mergeCell ref="BB155:BC155"/>
    <mergeCell ref="BD155:BE155"/>
    <mergeCell ref="BF155:BG155"/>
    <mergeCell ref="BH155:BI155"/>
    <mergeCell ref="BJ155:BK155"/>
    <mergeCell ref="AR159:CB159"/>
    <mergeCell ref="BN156:BO156"/>
    <mergeCell ref="BB156:BC156"/>
    <mergeCell ref="BD156:BE156"/>
    <mergeCell ref="BF156:BG156"/>
    <mergeCell ref="BH156:BI156"/>
    <mergeCell ref="BJ156:BK156"/>
    <mergeCell ref="BL156:BM156"/>
    <mergeCell ref="AW156:BA156"/>
    <mergeCell ref="AR160:BQ160"/>
    <mergeCell ref="AR161:BQ161"/>
    <mergeCell ref="BL155:BM155"/>
    <mergeCell ref="BF69:BQ71"/>
    <mergeCell ref="AU69:BC71"/>
    <mergeCell ref="BD69:BD71"/>
    <mergeCell ref="BE69:BE71"/>
    <mergeCell ref="AU73:CA75"/>
    <mergeCell ref="BW94:BW95"/>
    <mergeCell ref="BX94:BY95"/>
    <mergeCell ref="BP94:BQ95"/>
    <mergeCell ref="BB82:BB84"/>
    <mergeCell ref="BR94:BS95"/>
    <mergeCell ref="BT94:BT95"/>
    <mergeCell ref="BU94:BV95"/>
    <mergeCell ref="AX76:CB78"/>
    <mergeCell ref="BB88:BJ90"/>
    <mergeCell ref="BV82:BV84"/>
    <mergeCell ref="AS139:AZ140"/>
    <mergeCell ref="BA139:BE140"/>
    <mergeCell ref="BJ152:BK152"/>
    <mergeCell ref="BB151:BO151"/>
    <mergeCell ref="BN152:BO152"/>
    <mergeCell ref="BN153:BO153"/>
    <mergeCell ref="AR163:BM163"/>
    <mergeCell ref="AS141:AZ141"/>
    <mergeCell ref="AS142:AZ142"/>
    <mergeCell ref="AS143:AZ143"/>
    <mergeCell ref="AS144:AZ144"/>
    <mergeCell ref="AS145:AZ145"/>
    <mergeCell ref="AS146:AZ146"/>
    <mergeCell ref="BA141:BE141"/>
    <mergeCell ref="BA142:BE142"/>
    <mergeCell ref="BA143:BE143"/>
    <mergeCell ref="BA144:BE144"/>
    <mergeCell ref="BA145:BE145"/>
    <mergeCell ref="BA146:BE146"/>
    <mergeCell ref="AS151:AV152"/>
    <mergeCell ref="AS153:AV153"/>
    <mergeCell ref="AS154:AV154"/>
    <mergeCell ref="AS155:AV155"/>
    <mergeCell ref="AS156:AV156"/>
    <mergeCell ref="BL28:BL30"/>
    <mergeCell ref="BI22:BZ24"/>
    <mergeCell ref="BO31:BO33"/>
    <mergeCell ref="BB40:BB42"/>
    <mergeCell ref="BC40:CB42"/>
    <mergeCell ref="CA44:CA46"/>
    <mergeCell ref="BY44:BZ46"/>
    <mergeCell ref="BY7:BZ9"/>
    <mergeCell ref="BI4:BJ6"/>
    <mergeCell ref="BM4:BQ6"/>
    <mergeCell ref="BT4:BX6"/>
    <mergeCell ref="BY4:BZ6"/>
    <mergeCell ref="BT7:BX9"/>
    <mergeCell ref="BR31:BR33"/>
    <mergeCell ref="BN28:BN30"/>
    <mergeCell ref="BO28:BT30"/>
    <mergeCell ref="BA19:BF21"/>
    <mergeCell ref="BT10:BX12"/>
    <mergeCell ref="BY10:BZ12"/>
    <mergeCell ref="BT13:BX15"/>
    <mergeCell ref="BY13:BZ15"/>
    <mergeCell ref="CA11:CA13"/>
    <mergeCell ref="BD13:BH15"/>
    <mergeCell ref="BH25:BH27"/>
    <mergeCell ref="AT1:AX3"/>
    <mergeCell ref="AY1:BD3"/>
    <mergeCell ref="BE1:BH3"/>
    <mergeCell ref="BI1:BI3"/>
    <mergeCell ref="BN1:BN3"/>
    <mergeCell ref="BA4:BC6"/>
    <mergeCell ref="BD4:BH6"/>
    <mergeCell ref="Y11:AD12"/>
    <mergeCell ref="BR4:BS6"/>
    <mergeCell ref="AY4:AZ12"/>
    <mergeCell ref="BR10:BS12"/>
    <mergeCell ref="BM10:BQ12"/>
    <mergeCell ref="BA7:BC9"/>
    <mergeCell ref="BD7:BH9"/>
    <mergeCell ref="BI7:BJ9"/>
    <mergeCell ref="BM7:BQ9"/>
    <mergeCell ref="BR7:BS9"/>
    <mergeCell ref="BI13:BJ15"/>
    <mergeCell ref="BR13:BS15"/>
    <mergeCell ref="C10:F12"/>
    <mergeCell ref="BA10:BC12"/>
    <mergeCell ref="BD10:BH12"/>
    <mergeCell ref="BI10:BJ12"/>
    <mergeCell ref="U11:X12"/>
    <mergeCell ref="G11:Q12"/>
    <mergeCell ref="BK4:BL18"/>
    <mergeCell ref="BM16:BQ18"/>
    <mergeCell ref="A9:L9"/>
    <mergeCell ref="AD16:AD18"/>
    <mergeCell ref="AE16:AF18"/>
    <mergeCell ref="BM13:BQ15"/>
    <mergeCell ref="Q16:R17"/>
    <mergeCell ref="S16:S17"/>
    <mergeCell ref="U14:X15"/>
    <mergeCell ref="Y16:Z18"/>
    <mergeCell ref="AD6:AG8"/>
    <mergeCell ref="J1:AD4"/>
    <mergeCell ref="U17:U18"/>
    <mergeCell ref="V17:W18"/>
    <mergeCell ref="X17:X18"/>
    <mergeCell ref="P16:P17"/>
    <mergeCell ref="P49:P51"/>
    <mergeCell ref="Q49:R51"/>
    <mergeCell ref="S49:S51"/>
    <mergeCell ref="W49:X51"/>
    <mergeCell ref="Y49:Y51"/>
    <mergeCell ref="Z49:AA51"/>
    <mergeCell ref="AB49:AB51"/>
    <mergeCell ref="V26:V27"/>
    <mergeCell ref="N42:W45"/>
    <mergeCell ref="U49:V51"/>
    <mergeCell ref="A32:AK36"/>
    <mergeCell ref="BA101:BB103"/>
    <mergeCell ref="G81:H83"/>
    <mergeCell ref="G72:AC74"/>
    <mergeCell ref="G92:H94"/>
    <mergeCell ref="G84:H86"/>
    <mergeCell ref="AX82:BA84"/>
    <mergeCell ref="AD84:AE86"/>
    <mergeCell ref="AF84:AH86"/>
    <mergeCell ref="AA16:AA18"/>
    <mergeCell ref="G13:O17"/>
    <mergeCell ref="AC49:AC51"/>
    <mergeCell ref="W57:X59"/>
    <mergeCell ref="A69:G71"/>
    <mergeCell ref="G78:H80"/>
    <mergeCell ref="I57:J59"/>
    <mergeCell ref="AB61:AB63"/>
    <mergeCell ref="N61:O63"/>
    <mergeCell ref="U61:V63"/>
    <mergeCell ref="A61:G63"/>
    <mergeCell ref="Z61:AA63"/>
    <mergeCell ref="U69:AA71"/>
    <mergeCell ref="I65:AG67"/>
    <mergeCell ref="A57:H59"/>
    <mergeCell ref="A65:G67"/>
    <mergeCell ref="AT106:AX108"/>
    <mergeCell ref="AW101:AW103"/>
    <mergeCell ref="AX101:AY103"/>
    <mergeCell ref="AZ101:AZ103"/>
    <mergeCell ref="P14:Q15"/>
    <mergeCell ref="C13:F15"/>
    <mergeCell ref="AB16:AC18"/>
    <mergeCell ref="AG16:AG18"/>
    <mergeCell ref="A49:G51"/>
    <mergeCell ref="A53:G55"/>
    <mergeCell ref="U57:V59"/>
    <mergeCell ref="K57:L59"/>
    <mergeCell ref="C19:E20"/>
    <mergeCell ref="F19:F20"/>
    <mergeCell ref="A78:F80"/>
    <mergeCell ref="AC57:AD59"/>
    <mergeCell ref="Q57:R59"/>
    <mergeCell ref="M57:M59"/>
    <mergeCell ref="C21:AG23"/>
    <mergeCell ref="W25:AG27"/>
    <mergeCell ref="I49:J51"/>
    <mergeCell ref="K49:L51"/>
    <mergeCell ref="M49:M51"/>
    <mergeCell ref="N49:O51"/>
    <mergeCell ref="G111:H113"/>
    <mergeCell ref="I111:M113"/>
    <mergeCell ref="AD97:AI99"/>
    <mergeCell ref="G100:H102"/>
    <mergeCell ref="Q89:R91"/>
    <mergeCell ref="I108:W110"/>
    <mergeCell ref="X108:Y110"/>
    <mergeCell ref="I89:P91"/>
    <mergeCell ref="S89:Z91"/>
    <mergeCell ref="J92:AB94"/>
    <mergeCell ref="J100:AB102"/>
    <mergeCell ref="I92:I94"/>
    <mergeCell ref="AC92:AC94"/>
    <mergeCell ref="O114:U116"/>
    <mergeCell ref="AS101:AT103"/>
    <mergeCell ref="BB97:CB99"/>
    <mergeCell ref="BX116:BX125"/>
    <mergeCell ref="O111:V113"/>
    <mergeCell ref="Z111:AB113"/>
    <mergeCell ref="BW106:BY108"/>
    <mergeCell ref="BI116:BI125"/>
    <mergeCell ref="BN116:BN125"/>
    <mergeCell ref="BS116:BS125"/>
    <mergeCell ref="Z120:AB122"/>
    <mergeCell ref="BC101:BC103"/>
    <mergeCell ref="AI112:AN121"/>
    <mergeCell ref="BW111:BY113"/>
    <mergeCell ref="Z97:AC99"/>
    <mergeCell ref="AC111:AH113"/>
    <mergeCell ref="BB111:BG113"/>
    <mergeCell ref="BH104:BV108"/>
    <mergeCell ref="BH111:BV113"/>
    <mergeCell ref="AC100:AC102"/>
    <mergeCell ref="BB106:BG108"/>
    <mergeCell ref="AU101:AV103"/>
    <mergeCell ref="G103:AE105"/>
    <mergeCell ref="I97:K99"/>
    <mergeCell ref="CI8:DP9"/>
    <mergeCell ref="CI6:DP7"/>
    <mergeCell ref="G97:H99"/>
    <mergeCell ref="L97:N99"/>
    <mergeCell ref="R97:S99"/>
    <mergeCell ref="T97:Y99"/>
    <mergeCell ref="I84:O86"/>
    <mergeCell ref="P84:R86"/>
    <mergeCell ref="S84:U86"/>
    <mergeCell ref="S57:S59"/>
    <mergeCell ref="I69:S71"/>
    <mergeCell ref="Y57:Y59"/>
    <mergeCell ref="V84:AC86"/>
    <mergeCell ref="I78:P80"/>
    <mergeCell ref="S78:Z80"/>
    <mergeCell ref="Z57:AA59"/>
    <mergeCell ref="AB57:AB59"/>
    <mergeCell ref="AC61:AD63"/>
    <mergeCell ref="AB69:AG71"/>
    <mergeCell ref="BR88:CC90"/>
    <mergeCell ref="AH6:AK8"/>
    <mergeCell ref="AU88:BA90"/>
    <mergeCell ref="AU91:BA93"/>
    <mergeCell ref="AT97:BA99"/>
    <mergeCell ref="CI4:DP5"/>
    <mergeCell ref="CI12:DP13"/>
    <mergeCell ref="BB91:CB93"/>
    <mergeCell ref="BI44:BN46"/>
    <mergeCell ref="BH44:BH46"/>
    <mergeCell ref="BH47:BH49"/>
    <mergeCell ref="BC82:BU84"/>
    <mergeCell ref="AX79:CB81"/>
    <mergeCell ref="BR69:BR71"/>
    <mergeCell ref="BM53:BN55"/>
    <mergeCell ref="BO53:BP55"/>
    <mergeCell ref="BQ53:BR55"/>
    <mergeCell ref="BS53:CB55"/>
    <mergeCell ref="AT50:BB52"/>
    <mergeCell ref="AU62:CB64"/>
    <mergeCell ref="AU59:AY61"/>
    <mergeCell ref="BA47:BE49"/>
    <mergeCell ref="BF47:BG49"/>
    <mergeCell ref="AT44:BD46"/>
    <mergeCell ref="BE44:BE46"/>
    <mergeCell ref="BF44:BG46"/>
    <mergeCell ref="BK88:BQ90"/>
    <mergeCell ref="AT85:BZ87"/>
    <mergeCell ref="CI10:DP11"/>
  </mergeCells>
  <phoneticPr fontId="2"/>
  <conditionalFormatting sqref="I61:AE63">
    <cfRule type="expression" dxfId="33" priority="48">
      <formula>OR($U$57="無期",AND($AH$6&lt;&gt;"初回",NOT(ISBLANK($AH$6))))</formula>
    </cfRule>
  </conditionalFormatting>
  <conditionalFormatting sqref="U57:V59">
    <cfRule type="expression" dxfId="32" priority="46" stopIfTrue="1">
      <formula>OR(U57="無期",)</formula>
    </cfRule>
    <cfRule type="expression" dxfId="31" priority="47">
      <formula>AND(U57&lt;&gt;"",W57*1=0)</formula>
    </cfRule>
  </conditionalFormatting>
  <conditionalFormatting sqref="AZ53:BB55">
    <cfRule type="expression" dxfId="30" priority="44">
      <formula>OR($AZ$53&lt;&gt;"対象外",)</formula>
    </cfRule>
  </conditionalFormatting>
  <conditionalFormatting sqref="BO53:BP55">
    <cfRule type="expression" dxfId="29" priority="43">
      <formula>OR(AND(ISBLANK($W$49),NOT(ISBLANK($Z$179))),AND($W$49="社員",NOT(ISBLANK($Z$179))),AND($W$49="再雇用者(定年から)",OR($Z$179&lt;61,$Z$179&gt;65)))</formula>
    </cfRule>
  </conditionalFormatting>
  <conditionalFormatting sqref="G11:Q12">
    <cfRule type="expression" dxfId="28" priority="42">
      <formula>AND(NOT(ISBLANK($G$13)),ISBLANK($G$11))</formula>
    </cfRule>
  </conditionalFormatting>
  <conditionalFormatting sqref="Q16:R17">
    <cfRule type="expression" dxfId="27" priority="41">
      <formula>AND(NOT(ISBLANK($G$13)),ISBLANK($Q$16))</formula>
    </cfRule>
  </conditionalFormatting>
  <conditionalFormatting sqref="V17:W18">
    <cfRule type="expression" dxfId="26" priority="40">
      <formula>AND(NOT(ISBLANK($G$13)),ISBLANK($V$17))</formula>
    </cfRule>
  </conditionalFormatting>
  <conditionalFormatting sqref="C21:AG23">
    <cfRule type="expression" dxfId="25" priority="36">
      <formula>AND(NOT(ISBLANK($G$13)),ISBLANK($C$21))</formula>
    </cfRule>
  </conditionalFormatting>
  <conditionalFormatting sqref="G19">
    <cfRule type="expression" dxfId="24" priority="35">
      <formula>AND(NOT(ISBLANK($G$13)),ISBLANK($G$19))</formula>
    </cfRule>
  </conditionalFormatting>
  <conditionalFormatting sqref="V53 I65 I69 P84 AD84 X108">
    <cfRule type="expression" dxfId="23" priority="33">
      <formula>AND(NOT(ISBLANK($G$13)),ISBLANK(I53))</formula>
    </cfRule>
  </conditionalFormatting>
  <conditionalFormatting sqref="AZ59:BB61">
    <cfRule type="expression" dxfId="22" priority="30">
      <formula>OR($AZ$53&lt;&gt;"対象外",)</formula>
    </cfRule>
  </conditionalFormatting>
  <conditionalFormatting sqref="G13:O17">
    <cfRule type="expression" dxfId="21" priority="90">
      <formula>AND(NOT(ISBLANK($V$53)),ISBLANK($G$13))</formula>
    </cfRule>
  </conditionalFormatting>
  <conditionalFormatting sqref="AC117:AH119">
    <cfRule type="expression" dxfId="20" priority="25">
      <formula>OR(AND($BE$1="月給者",$AC$117="無給"),AND($BE$1="時給者",$AC$117="有給（減額）"),AND($BE$1="日給者",$AC$117="有給（減額）"))</formula>
    </cfRule>
  </conditionalFormatting>
  <conditionalFormatting sqref="W57:AE59">
    <cfRule type="expression" dxfId="19" priority="24">
      <formula>OR($U$57="無期",)</formula>
    </cfRule>
  </conditionalFormatting>
  <conditionalFormatting sqref="BR66:CB71 AT66:BE71 BF66:BQ68 AT72:CB84">
    <cfRule type="expression" dxfId="18" priority="19">
      <formula>OR($U$57="無期",)</formula>
    </cfRule>
  </conditionalFormatting>
  <conditionalFormatting sqref="CH53:CJ55">
    <cfRule type="expression" dxfId="17" priority="17">
      <formula>OR($AZ$53&lt;&gt;"対象外",)</formula>
    </cfRule>
  </conditionalFormatting>
  <conditionalFormatting sqref="AB16:AC18">
    <cfRule type="expression" dxfId="16" priority="13">
      <formula>AND(NOT(ISBLANK($G$14)),ISBLANK($AB$17))</formula>
    </cfRule>
  </conditionalFormatting>
  <conditionalFormatting sqref="AE16:AF18">
    <cfRule type="expression" dxfId="15" priority="12">
      <formula>AND(NOT(ISBLANK($G$14)),ISBLANK($AE$17))</formula>
    </cfRule>
  </conditionalFormatting>
  <conditionalFormatting sqref="Y16:Z18">
    <cfRule type="expression" dxfId="14" priority="11">
      <formula>AND(NOT(ISBLANK($G$14)),ISBLANK($AB$17))</formula>
    </cfRule>
  </conditionalFormatting>
  <conditionalFormatting sqref="K49:L51">
    <cfRule type="expression" dxfId="13" priority="10">
      <formula>AND($W$49="社員",ISBLANK(K49))</formula>
    </cfRule>
  </conditionalFormatting>
  <conditionalFormatting sqref="N49:O51">
    <cfRule type="expression" dxfId="12" priority="9">
      <formula>AND($W$49="社員",ISBLANK(N49))</formula>
    </cfRule>
  </conditionalFormatting>
  <conditionalFormatting sqref="Q49:R51">
    <cfRule type="expression" dxfId="11" priority="8">
      <formula>AND($W$49="社員",ISBLANK(Q49))</formula>
    </cfRule>
  </conditionalFormatting>
  <conditionalFormatting sqref="K57:L59">
    <cfRule type="expression" dxfId="10" priority="7">
      <formula>AND($O$52="有",ISBLANK(K57))</formula>
    </cfRule>
  </conditionalFormatting>
  <conditionalFormatting sqref="N57:O59">
    <cfRule type="expression" dxfId="9" priority="6">
      <formula>AND($O$52="有",ISBLANK(N57))</formula>
    </cfRule>
  </conditionalFormatting>
  <conditionalFormatting sqref="Q57:R59">
    <cfRule type="expression" dxfId="8" priority="5">
      <formula>AND($O$52="有",ISBLANK(Q57))</formula>
    </cfRule>
  </conditionalFormatting>
  <conditionalFormatting sqref="S78">
    <cfRule type="expression" dxfId="7" priority="3">
      <formula>AND(NOT(ISBLANK($W$49)),ISBLANK($I$75),ISBLANK($M$75),ISBLANK($S$75),ISBLANK($W$75),ISBLANK($J$78),ISBLANK($S$78))</formula>
    </cfRule>
  </conditionalFormatting>
  <conditionalFormatting sqref="I78">
    <cfRule type="expression" dxfId="6" priority="4">
      <formula>AND(NOT(ISBLANK($W$49)),ISBLANK($I$75),ISBLANK($M$75),ISBLANK($S$75),ISBLANK($W$75),ISBLANK($J$78),ISBLANK($S$78))</formula>
    </cfRule>
  </conditionalFormatting>
  <conditionalFormatting sqref="AH6">
    <cfRule type="expression" dxfId="5" priority="2">
      <formula>AND($W$49="再雇用者(定年から)",$AH$11=0)</formula>
    </cfRule>
  </conditionalFormatting>
  <conditionalFormatting sqref="AC111">
    <cfRule type="expression" dxfId="4" priority="1">
      <formula>AND(NOT(ISBLANK($G$13)),ISBLANK($AC$111))</formula>
    </cfRule>
  </conditionalFormatting>
  <dataValidations disablePrompts="1" xWindow="724" yWindow="312" count="6">
    <dataValidation type="list" allowBlank="1" showInputMessage="1" showErrorMessage="1" sqref="AK161:AK163 Q167:R169 AA167:AB169 P156:Q158 AA156:AB158 AJ167:AJ169">
      <formula1>$A$31:$A$32</formula1>
    </dataValidation>
    <dataValidation type="list" allowBlank="1" showInputMessage="1" showErrorMessage="1" sqref="P126:S130">
      <formula1>$A$27:$A$29</formula1>
    </dataValidation>
    <dataValidation type="list" allowBlank="1" showInputMessage="1" showErrorMessage="1" sqref="BP65:BQ65 AK164 AJ170 BY47:BZ47 BP47:BQ47 AA170:AB170 Q170:R170 BY65:BZ65">
      <formula1>$A$9:$A$12</formula1>
    </dataValidation>
    <dataValidation allowBlank="1" showInputMessage="1" showErrorMessage="1" prompt="40時間を超過できません" sqref="P84:R86"/>
    <dataValidation allowBlank="1" showInputMessage="1" showErrorMessage="1" prompt="6日を超過できません" sqref="AD84:AE86"/>
    <dataValidation allowBlank="1" showInputMessage="1" prompt="2020年4月から時給者も［有給］です_x000a_ただし、週の所定勤務日数が4日以下の場合は［無給］です。" sqref="AC111:AH113"/>
  </dataValidations>
  <pageMargins left="0.9055118110236221" right="0.51181102362204722" top="0.39370078740157483" bottom="0.19685039370078741" header="0.31496062992125984" footer="0.31496062992125984"/>
  <pageSetup paperSize="8" scale="95" fitToHeight="2" orientation="landscape" copies="2" r:id="rId1"/>
  <rowBreaks count="1" manualBreakCount="1">
    <brk id="126" max="81" man="1"/>
  </rowBreaks>
  <drawing r:id="rId2"/>
  <legacyDrawing r:id="rId3"/>
  <extLst xmlns:x14="http://schemas.microsoft.com/office/spreadsheetml/2009/9/main">
    <ext uri="{CCE6A557-97BC-4b89-ADB6-D9C93CAAB3DF}">
      <x14:dataValidations xmlns:xm="http://schemas.microsoft.com/office/excel/2006/main" disablePrompts="1" xWindow="724" yWindow="312" count="8">
        <x14:dataValidation type="list" allowBlank="1" showInputMessage="1" showErrorMessage="1">
          <x14:formula1>
            <xm:f>'リスト乙、このシートは削除しないで下さい'!$A$20:$A$22</xm:f>
          </x14:formula1>
          <xm:sqref>I81</xm:sqref>
        </x14:dataValidation>
        <x14:dataValidation type="list" allowBlank="1" showInputMessage="1" showErrorMessage="1">
          <x14:formula1>
            <xm:f>[1]Sheet1!#REF!</xm:f>
          </x14:formula1>
          <xm:sqref>BS69:BX71</xm:sqref>
        </x14:dataValidation>
        <x14:dataValidation type="list" allowBlank="1" showInputMessage="1" showErrorMessage="1">
          <x14:formula1>
            <xm:f>'リスト乙、このシートは削除しないで下さい'!$A$11:$A$14</xm:f>
          </x14:formula1>
          <xm:sqref>BF65:BG65 V53:AC55</xm:sqref>
        </x14:dataValidation>
        <x14:dataValidation type="list" errorStyle="warning" allowBlank="1" showInputMessage="1" showErrorMessage="1">
          <x14:formula1>
            <xm:f>'リスト乙、このシートは削除しないで下さい'!$A$3:$A$5</xm:f>
          </x14:formula1>
          <xm:sqref>V17:W18</xm:sqref>
        </x14:dataValidation>
        <x14:dataValidation type="list" errorStyle="warning" allowBlank="1" showInputMessage="1" showErrorMessage="1" prompt="（セルの黄色は[　]年を入力すると消えます）_x000a_就業規則(乙)7条2項により、期間の定めのない契約に転換した社員は▾にて無期を選択してください。（定年の項目は契約日に60歳未満は60歳、60歳以上は65歳を表示します。）">
          <x14:formula1>
            <xm:f>'リスト乙、このシートは削除しないで下さい'!$A$43:$A$44</xm:f>
          </x14:formula1>
          <xm:sqref>U57:V59</xm:sqref>
        </x14:dataValidation>
        <x14:dataValidation type="list" allowBlank="1" showInputMessage="1" showErrorMessage="1">
          <x14:formula1>
            <xm:f>'リスト甲、このシートは削除しないで下さい'!$A$8:$A$9</xm:f>
          </x14:formula1>
          <xm:sqref>Q16:R17</xm:sqref>
        </x14:dataValidation>
        <x14:dataValidation type="list" allowBlank="1" showInputMessage="1" showErrorMessage="1" prompt="日・時給者は［無給］です（月給者は有給(減額)）">
          <x14:formula1>
            <xm:f>'リスト乙、このシートは削除しないで下さい'!$A$28:$A$29</xm:f>
          </x14:formula1>
          <xm:sqref>AC117:AH119</xm:sqref>
        </x14:dataValidation>
        <x14:dataValidation type="list" errorStyle="warning" allowBlank="1" showInputMessage="1" showErrorMessage="1">
          <x14:formula1>
            <xm:f>'リスト甲、このシートは削除しないで下さい'!$A$5</xm:f>
          </x14:formula1>
          <xm:sqref>I57:J59</xm:sqref>
        </x14:dataValidation>
      </x14:dataValidations>
    </ext>
  </extLst>
</worksheet>
</file>

<file path=xl/worksheets/sheet5.xml><?xml version="1.0" encoding="utf-8"?>
<worksheet xmlns="http://schemas.openxmlformats.org/spreadsheetml/2006/main" xmlns:r="http://schemas.openxmlformats.org/officeDocument/2006/relationships">
  <sheetPr>
    <tabColor indexed="57"/>
  </sheetPr>
  <dimension ref="A1:CB187"/>
  <sheetViews>
    <sheetView showGridLines="0" view="pageBreakPreview" zoomScaleNormal="100" zoomScaleSheetLayoutView="100" workbookViewId="0">
      <selection activeCell="X68" sqref="X68"/>
    </sheetView>
  </sheetViews>
  <sheetFormatPr defaultColWidth="2.5" defaultRowHeight="7.5" customHeight="1"/>
  <cols>
    <col min="1" max="3" width="2.5" style="1"/>
    <col min="4" max="4" width="2.5" style="1" customWidth="1"/>
    <col min="5" max="62" width="2.5" style="1"/>
    <col min="63" max="63" width="2.5" style="1" customWidth="1"/>
    <col min="64" max="16384" width="2.5" style="1"/>
  </cols>
  <sheetData>
    <row r="1" spans="1:80" ht="7.5" customHeight="1">
      <c r="I1" s="97"/>
      <c r="J1" s="651" t="s">
        <v>157</v>
      </c>
      <c r="K1" s="1001"/>
      <c r="L1" s="1001"/>
      <c r="M1" s="1001"/>
      <c r="N1" s="1001"/>
      <c r="O1" s="1001"/>
      <c r="P1" s="1001"/>
      <c r="Q1" s="1001"/>
      <c r="R1" s="1001"/>
      <c r="S1" s="1001"/>
      <c r="T1" s="1001"/>
      <c r="U1" s="1001"/>
      <c r="V1" s="1001"/>
      <c r="W1" s="1001"/>
      <c r="X1" s="1001"/>
      <c r="Y1" s="1001"/>
      <c r="Z1" s="1001"/>
      <c r="AA1" s="1001"/>
      <c r="AB1" s="1001"/>
      <c r="AC1" s="1001"/>
      <c r="AD1" s="1001"/>
      <c r="AE1" s="97"/>
      <c r="AF1" s="97"/>
      <c r="AG1" s="97"/>
      <c r="AH1" s="97"/>
      <c r="AI1" s="97"/>
      <c r="AJ1" s="97"/>
      <c r="AK1" s="97"/>
      <c r="AL1" s="97"/>
      <c r="AM1" s="97"/>
      <c r="AN1" s="97"/>
      <c r="AO1" s="97"/>
      <c r="AP1" s="88"/>
      <c r="AQ1" s="88"/>
      <c r="AR1" s="88"/>
      <c r="AS1" s="88"/>
      <c r="AT1" s="581" t="s">
        <v>0</v>
      </c>
      <c r="AU1" s="1041"/>
      <c r="AV1" s="1041"/>
      <c r="AW1" s="1041"/>
      <c r="AX1" s="1082"/>
      <c r="AY1" s="580" t="s">
        <v>1</v>
      </c>
      <c r="AZ1" s="1041"/>
      <c r="BA1" s="1041"/>
      <c r="BB1" s="1041"/>
      <c r="BC1" s="1041"/>
      <c r="BD1" s="1041"/>
      <c r="BE1" s="1115" t="s">
        <v>137</v>
      </c>
      <c r="BF1" s="1116"/>
      <c r="BG1" s="1116"/>
      <c r="BH1" s="1116"/>
      <c r="BI1" s="580" t="s">
        <v>2</v>
      </c>
      <c r="BJ1" s="2"/>
      <c r="BK1" s="2"/>
      <c r="BL1" s="2"/>
      <c r="BM1" s="2"/>
      <c r="BN1" s="580"/>
      <c r="BO1" s="3"/>
      <c r="BP1" s="3"/>
      <c r="BQ1" s="3"/>
      <c r="BR1" s="3"/>
      <c r="BS1" s="3"/>
      <c r="BT1" s="3"/>
      <c r="BU1" s="3"/>
      <c r="BV1" s="3"/>
      <c r="BW1" s="3"/>
      <c r="BX1" s="3"/>
      <c r="BY1" s="3"/>
      <c r="BZ1" s="4"/>
      <c r="CA1" s="5"/>
      <c r="CB1" s="86"/>
    </row>
    <row r="2" spans="1:80" ht="7.5" customHeight="1">
      <c r="I2" s="97"/>
      <c r="J2" s="1001"/>
      <c r="K2" s="1001"/>
      <c r="L2" s="1001"/>
      <c r="M2" s="1001"/>
      <c r="N2" s="1001"/>
      <c r="O2" s="1001"/>
      <c r="P2" s="1001"/>
      <c r="Q2" s="1001"/>
      <c r="R2" s="1001"/>
      <c r="S2" s="1001"/>
      <c r="T2" s="1001"/>
      <c r="U2" s="1001"/>
      <c r="V2" s="1001"/>
      <c r="W2" s="1001"/>
      <c r="X2" s="1001"/>
      <c r="Y2" s="1001"/>
      <c r="Z2" s="1001"/>
      <c r="AA2" s="1001"/>
      <c r="AB2" s="1001"/>
      <c r="AC2" s="1001"/>
      <c r="AD2" s="1001"/>
      <c r="AE2" s="97"/>
      <c r="AF2" s="97"/>
      <c r="AG2" s="97"/>
      <c r="AH2" s="97"/>
      <c r="AI2" s="97"/>
      <c r="AJ2" s="97"/>
      <c r="AK2" s="97"/>
      <c r="AL2" s="97"/>
      <c r="AM2" s="97"/>
      <c r="AN2" s="97"/>
      <c r="AO2" s="97"/>
      <c r="AQ2" s="88"/>
      <c r="AR2" s="88"/>
      <c r="AS2" s="88"/>
      <c r="AT2" s="1066"/>
      <c r="AU2" s="1039"/>
      <c r="AV2" s="1039"/>
      <c r="AW2" s="1039"/>
      <c r="AX2" s="1083"/>
      <c r="AY2" s="1039"/>
      <c r="AZ2" s="1039"/>
      <c r="BA2" s="1039"/>
      <c r="BB2" s="1039"/>
      <c r="BC2" s="1039"/>
      <c r="BD2" s="1039"/>
      <c r="BE2" s="1117"/>
      <c r="BF2" s="1117"/>
      <c r="BG2" s="1117"/>
      <c r="BH2" s="1117"/>
      <c r="BI2" s="995"/>
      <c r="BJ2" s="6"/>
      <c r="BK2" s="6"/>
      <c r="BL2" s="6"/>
      <c r="BM2" s="6"/>
      <c r="BN2" s="1039"/>
      <c r="BO2" s="7"/>
      <c r="BP2" s="7"/>
      <c r="BQ2" s="7"/>
      <c r="BR2" s="7"/>
      <c r="BS2" s="7"/>
      <c r="BT2" s="7"/>
      <c r="BU2" s="7"/>
      <c r="BV2" s="7"/>
      <c r="BW2" s="7"/>
      <c r="BX2" s="7"/>
      <c r="BY2" s="7"/>
      <c r="BZ2" s="8"/>
      <c r="CA2" s="5"/>
      <c r="CB2" s="86"/>
    </row>
    <row r="3" spans="1:80" ht="7.5" customHeight="1">
      <c r="I3" s="97"/>
      <c r="J3" s="1001"/>
      <c r="K3" s="1001"/>
      <c r="L3" s="1001"/>
      <c r="M3" s="1001"/>
      <c r="N3" s="1001"/>
      <c r="O3" s="1001"/>
      <c r="P3" s="1001"/>
      <c r="Q3" s="1001"/>
      <c r="R3" s="1001"/>
      <c r="S3" s="1001"/>
      <c r="T3" s="1001"/>
      <c r="U3" s="1001"/>
      <c r="V3" s="1001"/>
      <c r="W3" s="1001"/>
      <c r="X3" s="1001"/>
      <c r="Y3" s="1001"/>
      <c r="Z3" s="1001"/>
      <c r="AA3" s="1001"/>
      <c r="AB3" s="1001"/>
      <c r="AC3" s="1001"/>
      <c r="AD3" s="1001"/>
      <c r="AE3" s="97"/>
      <c r="AF3" s="97"/>
      <c r="AG3" s="97"/>
      <c r="AH3" s="97"/>
      <c r="AI3" s="97"/>
      <c r="AJ3" s="97"/>
      <c r="AK3" s="97"/>
      <c r="AL3" s="97"/>
      <c r="AM3" s="97"/>
      <c r="AN3" s="97"/>
      <c r="AO3" s="97"/>
      <c r="AQ3" s="88"/>
      <c r="AR3" s="88"/>
      <c r="AS3" s="88"/>
      <c r="AT3" s="1066"/>
      <c r="AU3" s="1039"/>
      <c r="AV3" s="1039"/>
      <c r="AW3" s="1039"/>
      <c r="AX3" s="1083"/>
      <c r="AY3" s="1085"/>
      <c r="AZ3" s="1085"/>
      <c r="BA3" s="1085"/>
      <c r="BB3" s="1085"/>
      <c r="BC3" s="1085"/>
      <c r="BD3" s="1085"/>
      <c r="BE3" s="1118"/>
      <c r="BF3" s="1118"/>
      <c r="BG3" s="1118"/>
      <c r="BH3" s="1118"/>
      <c r="BI3" s="1119"/>
      <c r="BJ3" s="9"/>
      <c r="BK3" s="9"/>
      <c r="BL3" s="9"/>
      <c r="BM3" s="9"/>
      <c r="BN3" s="1085"/>
      <c r="BO3" s="10"/>
      <c r="BP3" s="10"/>
      <c r="BQ3" s="10"/>
      <c r="BR3" s="10"/>
      <c r="BS3" s="10"/>
      <c r="BT3" s="10"/>
      <c r="BU3" s="10"/>
      <c r="BV3" s="10"/>
      <c r="BW3" s="10"/>
      <c r="BX3" s="10"/>
      <c r="BY3" s="10"/>
      <c r="BZ3" s="11"/>
      <c r="CA3" s="5"/>
      <c r="CB3" s="86"/>
    </row>
    <row r="4" spans="1:80" ht="7.5" customHeight="1">
      <c r="A4" s="97"/>
      <c r="B4" s="97"/>
      <c r="C4" s="97"/>
      <c r="D4" s="97"/>
      <c r="E4" s="97"/>
      <c r="F4" s="97"/>
      <c r="G4" s="97"/>
      <c r="H4" s="97"/>
      <c r="I4" s="97"/>
      <c r="J4" s="1001"/>
      <c r="K4" s="1001"/>
      <c r="L4" s="1001"/>
      <c r="M4" s="1001"/>
      <c r="N4" s="1001"/>
      <c r="O4" s="1001"/>
      <c r="P4" s="1001"/>
      <c r="Q4" s="1001"/>
      <c r="R4" s="1001"/>
      <c r="S4" s="1001"/>
      <c r="T4" s="1001"/>
      <c r="U4" s="1001"/>
      <c r="V4" s="1001"/>
      <c r="W4" s="1001"/>
      <c r="X4" s="1001"/>
      <c r="Y4" s="1001"/>
      <c r="Z4" s="1001"/>
      <c r="AA4" s="1001"/>
      <c r="AB4" s="1001"/>
      <c r="AC4" s="1001"/>
      <c r="AD4" s="1001"/>
      <c r="AE4" s="97"/>
      <c r="AF4" s="97"/>
      <c r="AG4" s="97"/>
      <c r="AH4" s="97"/>
      <c r="AI4" s="97"/>
      <c r="AJ4" s="97"/>
      <c r="AK4" s="97"/>
      <c r="AL4" s="97"/>
      <c r="AM4" s="97"/>
      <c r="AN4" s="97"/>
      <c r="AO4" s="97"/>
      <c r="AQ4" s="88"/>
      <c r="AR4" s="88"/>
      <c r="AS4" s="88"/>
      <c r="AT4" s="12"/>
      <c r="AU4" s="82"/>
      <c r="AV4" s="82"/>
      <c r="AW4" s="82"/>
      <c r="AX4" s="13"/>
      <c r="AY4" s="1120" t="s">
        <v>3</v>
      </c>
      <c r="AZ4" s="1121"/>
      <c r="BA4" s="1114" t="s">
        <v>4</v>
      </c>
      <c r="BB4" s="1114"/>
      <c r="BC4" s="1114"/>
      <c r="BD4" s="1069"/>
      <c r="BE4" s="1070"/>
      <c r="BF4" s="1070"/>
      <c r="BG4" s="1070"/>
      <c r="BH4" s="1070"/>
      <c r="BI4" s="1067" t="s">
        <v>5</v>
      </c>
      <c r="BJ4" s="1068"/>
      <c r="BK4" s="1102" t="s">
        <v>6</v>
      </c>
      <c r="BL4" s="1103"/>
      <c r="BM4" s="1079"/>
      <c r="BN4" s="1079"/>
      <c r="BO4" s="1079"/>
      <c r="BP4" s="1079"/>
      <c r="BQ4" s="1079"/>
      <c r="BR4" s="1067" t="s">
        <v>7</v>
      </c>
      <c r="BS4" s="1068"/>
      <c r="BT4" s="1069"/>
      <c r="BU4" s="1070"/>
      <c r="BV4" s="1070"/>
      <c r="BW4" s="1070"/>
      <c r="BX4" s="1070"/>
      <c r="BY4" s="1067" t="s">
        <v>5</v>
      </c>
      <c r="BZ4" s="1068"/>
      <c r="CA4" s="14"/>
      <c r="CB4" s="74"/>
    </row>
    <row r="5" spans="1:80" ht="7.5" customHeight="1">
      <c r="AH5" s="84"/>
      <c r="AT5" s="15"/>
      <c r="AU5" s="16"/>
      <c r="AV5" s="16"/>
      <c r="AW5" s="16"/>
      <c r="AX5" s="17"/>
      <c r="AY5" s="1120"/>
      <c r="AZ5" s="1121"/>
      <c r="BA5" s="1114"/>
      <c r="BB5" s="1114"/>
      <c r="BC5" s="1114"/>
      <c r="BD5" s="1069"/>
      <c r="BE5" s="1070"/>
      <c r="BF5" s="1070"/>
      <c r="BG5" s="1070"/>
      <c r="BH5" s="1070"/>
      <c r="BI5" s="1067"/>
      <c r="BJ5" s="1068"/>
      <c r="BK5" s="1104"/>
      <c r="BL5" s="1105"/>
      <c r="BM5" s="1079"/>
      <c r="BN5" s="1079"/>
      <c r="BO5" s="1079"/>
      <c r="BP5" s="1079"/>
      <c r="BQ5" s="1079"/>
      <c r="BR5" s="1067"/>
      <c r="BS5" s="1068"/>
      <c r="BT5" s="1069"/>
      <c r="BU5" s="1070"/>
      <c r="BV5" s="1070"/>
      <c r="BW5" s="1070"/>
      <c r="BX5" s="1070"/>
      <c r="BY5" s="1067"/>
      <c r="BZ5" s="1068"/>
      <c r="CA5" s="14"/>
      <c r="CB5" s="74"/>
    </row>
    <row r="6" spans="1:80" ht="7.5" customHeight="1">
      <c r="AD6" s="1108" t="s">
        <v>306</v>
      </c>
      <c r="AE6" s="1109"/>
      <c r="AF6" s="1109"/>
      <c r="AG6" s="1109"/>
      <c r="AH6" s="1090" t="s">
        <v>321</v>
      </c>
      <c r="AI6" s="1091"/>
      <c r="AJ6" s="1092"/>
      <c r="AK6" s="1093"/>
      <c r="AL6" s="88"/>
      <c r="AM6" s="88"/>
      <c r="AN6" s="88"/>
      <c r="AT6" s="15"/>
      <c r="AU6" s="16"/>
      <c r="AV6" s="16"/>
      <c r="AW6" s="16"/>
      <c r="AX6" s="17"/>
      <c r="AY6" s="1120"/>
      <c r="AZ6" s="1121"/>
      <c r="BA6" s="1114"/>
      <c r="BB6" s="1114"/>
      <c r="BC6" s="1114"/>
      <c r="BD6" s="1069"/>
      <c r="BE6" s="1070"/>
      <c r="BF6" s="1070"/>
      <c r="BG6" s="1070"/>
      <c r="BH6" s="1070"/>
      <c r="BI6" s="1067"/>
      <c r="BJ6" s="1068"/>
      <c r="BK6" s="1104"/>
      <c r="BL6" s="1105"/>
      <c r="BM6" s="1079"/>
      <c r="BN6" s="1079"/>
      <c r="BO6" s="1079"/>
      <c r="BP6" s="1079"/>
      <c r="BQ6" s="1079"/>
      <c r="BR6" s="1067"/>
      <c r="BS6" s="1068"/>
      <c r="BT6" s="1069"/>
      <c r="BU6" s="1070"/>
      <c r="BV6" s="1070"/>
      <c r="BW6" s="1070"/>
      <c r="BX6" s="1070"/>
      <c r="BY6" s="1067"/>
      <c r="BZ6" s="1068"/>
      <c r="CA6" s="14"/>
      <c r="CB6" s="74"/>
    </row>
    <row r="7" spans="1:80" ht="7.5" customHeight="1">
      <c r="AD7" s="1110"/>
      <c r="AE7" s="1111"/>
      <c r="AF7" s="1111"/>
      <c r="AG7" s="1111"/>
      <c r="AH7" s="1094"/>
      <c r="AI7" s="1095"/>
      <c r="AJ7" s="1096"/>
      <c r="AK7" s="1097"/>
      <c r="AL7" s="88"/>
      <c r="AM7" s="88"/>
      <c r="AN7" s="88"/>
      <c r="AO7" s="18"/>
      <c r="AP7" s="18"/>
      <c r="AT7" s="15"/>
      <c r="AU7" s="16"/>
      <c r="AV7" s="16"/>
      <c r="AW7" s="16"/>
      <c r="AX7" s="17"/>
      <c r="AY7" s="1120"/>
      <c r="AZ7" s="1121"/>
      <c r="BA7" s="1114" t="s">
        <v>8</v>
      </c>
      <c r="BB7" s="1114"/>
      <c r="BC7" s="1114"/>
      <c r="BD7" s="1069"/>
      <c r="BE7" s="1070"/>
      <c r="BF7" s="1070"/>
      <c r="BG7" s="1070"/>
      <c r="BH7" s="1070"/>
      <c r="BI7" s="1067" t="s">
        <v>5</v>
      </c>
      <c r="BJ7" s="1068"/>
      <c r="BK7" s="1104"/>
      <c r="BL7" s="1105"/>
      <c r="BM7" s="1079"/>
      <c r="BN7" s="1079"/>
      <c r="BO7" s="1079"/>
      <c r="BP7" s="1079"/>
      <c r="BQ7" s="1079"/>
      <c r="BR7" s="1067" t="s">
        <v>7</v>
      </c>
      <c r="BS7" s="1068"/>
      <c r="BT7" s="1069"/>
      <c r="BU7" s="1070"/>
      <c r="BV7" s="1070"/>
      <c r="BW7" s="1070"/>
      <c r="BX7" s="1070"/>
      <c r="BY7" s="1067" t="s">
        <v>5</v>
      </c>
      <c r="BZ7" s="1068"/>
      <c r="CA7" s="19"/>
      <c r="CB7" s="104"/>
    </row>
    <row r="8" spans="1:80" ht="7.5" customHeight="1">
      <c r="AD8" s="1112"/>
      <c r="AE8" s="1113"/>
      <c r="AF8" s="1113"/>
      <c r="AG8" s="1113"/>
      <c r="AH8" s="1098"/>
      <c r="AI8" s="1099"/>
      <c r="AJ8" s="1100"/>
      <c r="AK8" s="1101"/>
      <c r="AL8" s="88"/>
      <c r="AM8" s="88"/>
      <c r="AN8" s="88"/>
      <c r="AO8" s="91"/>
      <c r="AP8" s="91"/>
      <c r="AT8" s="15"/>
      <c r="AU8" s="16"/>
      <c r="AV8" s="16"/>
      <c r="AW8" s="16"/>
      <c r="AX8" s="17"/>
      <c r="AY8" s="1120"/>
      <c r="AZ8" s="1121"/>
      <c r="BA8" s="1114"/>
      <c r="BB8" s="1114"/>
      <c r="BC8" s="1114"/>
      <c r="BD8" s="1069"/>
      <c r="BE8" s="1070"/>
      <c r="BF8" s="1070"/>
      <c r="BG8" s="1070"/>
      <c r="BH8" s="1070"/>
      <c r="BI8" s="1067"/>
      <c r="BJ8" s="1068"/>
      <c r="BK8" s="1104"/>
      <c r="BL8" s="1105"/>
      <c r="BM8" s="1079"/>
      <c r="BN8" s="1079"/>
      <c r="BO8" s="1079"/>
      <c r="BP8" s="1079"/>
      <c r="BQ8" s="1079"/>
      <c r="BR8" s="1067"/>
      <c r="BS8" s="1068"/>
      <c r="BT8" s="1069"/>
      <c r="BU8" s="1070"/>
      <c r="BV8" s="1070"/>
      <c r="BW8" s="1070"/>
      <c r="BX8" s="1070"/>
      <c r="BY8" s="1067"/>
      <c r="BZ8" s="1068"/>
      <c r="CA8" s="19"/>
      <c r="CB8" s="104"/>
    </row>
    <row r="9" spans="1:80" ht="7.5" customHeight="1">
      <c r="A9" s="617"/>
      <c r="B9" s="974"/>
      <c r="C9" s="974"/>
      <c r="D9" s="974"/>
      <c r="E9" s="974"/>
      <c r="F9" s="974"/>
      <c r="G9" s="974"/>
      <c r="H9" s="974"/>
      <c r="I9" s="974"/>
      <c r="J9" s="974"/>
      <c r="K9" s="974"/>
      <c r="L9" s="974"/>
      <c r="AK9" s="88"/>
      <c r="AL9" s="88"/>
      <c r="AM9" s="88"/>
      <c r="AN9" s="88"/>
      <c r="AO9" s="91"/>
      <c r="AP9" s="91"/>
      <c r="AT9" s="15"/>
      <c r="AU9" s="16"/>
      <c r="AV9" s="16"/>
      <c r="AW9" s="16"/>
      <c r="AX9" s="17"/>
      <c r="AY9" s="1120"/>
      <c r="AZ9" s="1121"/>
      <c r="BA9" s="1114"/>
      <c r="BB9" s="1114"/>
      <c r="BC9" s="1114"/>
      <c r="BD9" s="1069"/>
      <c r="BE9" s="1070"/>
      <c r="BF9" s="1070"/>
      <c r="BG9" s="1070"/>
      <c r="BH9" s="1070"/>
      <c r="BI9" s="1067"/>
      <c r="BJ9" s="1068"/>
      <c r="BK9" s="1104"/>
      <c r="BL9" s="1105"/>
      <c r="BM9" s="1079"/>
      <c r="BN9" s="1079"/>
      <c r="BO9" s="1079"/>
      <c r="BP9" s="1079"/>
      <c r="BQ9" s="1079"/>
      <c r="BR9" s="1067"/>
      <c r="BS9" s="1068"/>
      <c r="BT9" s="1069"/>
      <c r="BU9" s="1070"/>
      <c r="BV9" s="1070"/>
      <c r="BW9" s="1070"/>
      <c r="BX9" s="1070"/>
      <c r="BY9" s="1067"/>
      <c r="BZ9" s="1068"/>
      <c r="CA9" s="19"/>
      <c r="CB9" s="104"/>
    </row>
    <row r="10" spans="1:80" ht="7.5" customHeight="1">
      <c r="A10" s="98"/>
      <c r="B10" s="20"/>
      <c r="C10" s="652" t="s">
        <v>9</v>
      </c>
      <c r="D10" s="652"/>
      <c r="E10" s="652"/>
      <c r="F10" s="652"/>
      <c r="G10" s="21"/>
      <c r="H10" s="21"/>
      <c r="I10" s="21"/>
      <c r="J10" s="21"/>
      <c r="K10" s="21"/>
      <c r="L10" s="21"/>
      <c r="M10" s="21"/>
      <c r="N10" s="21"/>
      <c r="O10" s="21"/>
      <c r="P10" s="21"/>
      <c r="Q10" s="21"/>
      <c r="R10" s="21"/>
      <c r="S10" s="22"/>
      <c r="T10" s="75"/>
      <c r="V10" s="98"/>
      <c r="W10" s="98"/>
      <c r="X10" s="98"/>
      <c r="Y10" s="113"/>
      <c r="Z10" s="114"/>
      <c r="AA10" s="114"/>
      <c r="AB10" s="114"/>
      <c r="AC10" s="114"/>
      <c r="AO10" s="91"/>
      <c r="AP10" s="91"/>
      <c r="AT10" s="15"/>
      <c r="AU10" s="16"/>
      <c r="AV10" s="16"/>
      <c r="AW10" s="16"/>
      <c r="AX10" s="17"/>
      <c r="AY10" s="1120"/>
      <c r="AZ10" s="1121"/>
      <c r="BA10" s="1114" t="s">
        <v>10</v>
      </c>
      <c r="BB10" s="1114"/>
      <c r="BC10" s="1114"/>
      <c r="BD10" s="1077">
        <v>900</v>
      </c>
      <c r="BE10" s="1078"/>
      <c r="BF10" s="1078"/>
      <c r="BG10" s="1078"/>
      <c r="BH10" s="1078"/>
      <c r="BI10" s="1067" t="s">
        <v>5</v>
      </c>
      <c r="BJ10" s="1068"/>
      <c r="BK10" s="1104"/>
      <c r="BL10" s="1105"/>
      <c r="BM10" s="1079"/>
      <c r="BN10" s="1079"/>
      <c r="BO10" s="1079"/>
      <c r="BP10" s="1079"/>
      <c r="BQ10" s="1079"/>
      <c r="BR10" s="1067" t="s">
        <v>7</v>
      </c>
      <c r="BS10" s="1068"/>
      <c r="BT10" s="1069"/>
      <c r="BU10" s="1070"/>
      <c r="BV10" s="1070"/>
      <c r="BW10" s="1070"/>
      <c r="BX10" s="1070"/>
      <c r="BY10" s="1067" t="s">
        <v>5</v>
      </c>
      <c r="BZ10" s="1068"/>
      <c r="CA10" s="14"/>
      <c r="CB10" s="74"/>
    </row>
    <row r="11" spans="1:80" ht="7.5" customHeight="1">
      <c r="A11" s="20"/>
      <c r="B11" s="20"/>
      <c r="C11" s="652"/>
      <c r="D11" s="652"/>
      <c r="E11" s="652"/>
      <c r="F11" s="652"/>
      <c r="G11" s="1060" t="s">
        <v>213</v>
      </c>
      <c r="H11" s="1061"/>
      <c r="I11" s="1061"/>
      <c r="J11" s="1061"/>
      <c r="K11" s="1061"/>
      <c r="L11" s="1061"/>
      <c r="M11" s="1061"/>
      <c r="N11" s="1061"/>
      <c r="O11" s="1061"/>
      <c r="P11" s="1061"/>
      <c r="Q11" s="1061"/>
      <c r="T11" s="75"/>
      <c r="U11" s="499" t="s">
        <v>11</v>
      </c>
      <c r="V11" s="487"/>
      <c r="W11" s="487"/>
      <c r="X11" s="1039"/>
      <c r="Y11" s="1062" t="s">
        <v>212</v>
      </c>
      <c r="Z11" s="1063"/>
      <c r="AA11" s="1063"/>
      <c r="AB11" s="114"/>
      <c r="AC11" s="114"/>
      <c r="AO11" s="91"/>
      <c r="AP11" s="91"/>
      <c r="AT11" s="15"/>
      <c r="AU11" s="16"/>
      <c r="AV11" s="16"/>
      <c r="AW11" s="16"/>
      <c r="AX11" s="17"/>
      <c r="AY11" s="1120"/>
      <c r="AZ11" s="1121"/>
      <c r="BA11" s="1114"/>
      <c r="BB11" s="1114"/>
      <c r="BC11" s="1114"/>
      <c r="BD11" s="1077"/>
      <c r="BE11" s="1078"/>
      <c r="BF11" s="1078"/>
      <c r="BG11" s="1078"/>
      <c r="BH11" s="1078"/>
      <c r="BI11" s="1067"/>
      <c r="BJ11" s="1068"/>
      <c r="BK11" s="1104"/>
      <c r="BL11" s="1105"/>
      <c r="BM11" s="1079"/>
      <c r="BN11" s="1079"/>
      <c r="BO11" s="1079"/>
      <c r="BP11" s="1079"/>
      <c r="BQ11" s="1079"/>
      <c r="BR11" s="1067"/>
      <c r="BS11" s="1068"/>
      <c r="BT11" s="1069"/>
      <c r="BU11" s="1070"/>
      <c r="BV11" s="1070"/>
      <c r="BW11" s="1070"/>
      <c r="BX11" s="1070"/>
      <c r="BY11" s="1067"/>
      <c r="BZ11" s="1068"/>
      <c r="CA11" s="529"/>
      <c r="CB11" s="86"/>
    </row>
    <row r="12" spans="1:80" ht="7.5" customHeight="1">
      <c r="A12" s="20"/>
      <c r="B12" s="20"/>
      <c r="C12" s="652"/>
      <c r="D12" s="652"/>
      <c r="E12" s="652"/>
      <c r="F12" s="652"/>
      <c r="G12" s="1061"/>
      <c r="H12" s="1061"/>
      <c r="I12" s="1061"/>
      <c r="J12" s="1061"/>
      <c r="K12" s="1061"/>
      <c r="L12" s="1061"/>
      <c r="M12" s="1061"/>
      <c r="N12" s="1061"/>
      <c r="O12" s="1061"/>
      <c r="P12" s="1061"/>
      <c r="Q12" s="1061"/>
      <c r="T12" s="75"/>
      <c r="U12" s="487"/>
      <c r="V12" s="487"/>
      <c r="W12" s="487"/>
      <c r="X12" s="1039"/>
      <c r="Y12" s="1064"/>
      <c r="Z12" s="1064"/>
      <c r="AA12" s="1064"/>
      <c r="AB12" s="114"/>
      <c r="AC12" s="114"/>
      <c r="AO12" s="91"/>
      <c r="AP12" s="91"/>
      <c r="AQ12" s="18"/>
      <c r="AR12" s="18"/>
      <c r="AS12" s="18"/>
      <c r="AT12" s="15"/>
      <c r="AU12" s="16"/>
      <c r="AV12" s="16"/>
      <c r="AW12" s="16"/>
      <c r="AX12" s="17"/>
      <c r="AY12" s="1120"/>
      <c r="AZ12" s="1121"/>
      <c r="BA12" s="1114"/>
      <c r="BB12" s="1114"/>
      <c r="BC12" s="1114"/>
      <c r="BD12" s="1077"/>
      <c r="BE12" s="1078"/>
      <c r="BF12" s="1078"/>
      <c r="BG12" s="1078"/>
      <c r="BH12" s="1078"/>
      <c r="BI12" s="1067"/>
      <c r="BJ12" s="1068"/>
      <c r="BK12" s="1104"/>
      <c r="BL12" s="1105"/>
      <c r="BM12" s="1079"/>
      <c r="BN12" s="1079"/>
      <c r="BO12" s="1079"/>
      <c r="BP12" s="1079"/>
      <c r="BQ12" s="1079"/>
      <c r="BR12" s="1067"/>
      <c r="BS12" s="1068"/>
      <c r="BT12" s="1069"/>
      <c r="BU12" s="1070"/>
      <c r="BV12" s="1070"/>
      <c r="BW12" s="1070"/>
      <c r="BX12" s="1070"/>
      <c r="BY12" s="1067"/>
      <c r="BZ12" s="1068"/>
      <c r="CA12" s="1065"/>
      <c r="CB12" s="86"/>
    </row>
    <row r="13" spans="1:80" ht="7.5" customHeight="1">
      <c r="A13" s="20"/>
      <c r="B13" s="20"/>
      <c r="C13" s="486" t="s">
        <v>12</v>
      </c>
      <c r="D13" s="1001"/>
      <c r="E13" s="1001"/>
      <c r="F13" s="1001"/>
      <c r="G13" s="1071" t="s">
        <v>214</v>
      </c>
      <c r="H13" s="1072"/>
      <c r="I13" s="1072"/>
      <c r="J13" s="1072"/>
      <c r="K13" s="1072"/>
      <c r="L13" s="1072"/>
      <c r="M13" s="1072"/>
      <c r="N13" s="1072"/>
      <c r="O13" s="1072"/>
      <c r="P13" s="99"/>
      <c r="Q13" s="23"/>
      <c r="R13" s="24"/>
      <c r="S13" s="24"/>
      <c r="T13" s="95"/>
      <c r="U13" s="89"/>
      <c r="V13" s="90"/>
      <c r="W13" s="18"/>
      <c r="X13" s="76"/>
      <c r="Y13" s="76"/>
      <c r="Z13" s="76"/>
      <c r="AA13" s="76"/>
      <c r="AO13" s="91"/>
      <c r="AP13" s="91"/>
      <c r="AQ13" s="91"/>
      <c r="AR13" s="91"/>
      <c r="AS13" s="91"/>
      <c r="AT13" s="15"/>
      <c r="AU13" s="16"/>
      <c r="AV13" s="16"/>
      <c r="AW13" s="16"/>
      <c r="AX13" s="17"/>
      <c r="AY13" s="1074" t="s">
        <v>13</v>
      </c>
      <c r="AZ13" s="957"/>
      <c r="BA13" s="957"/>
      <c r="BB13" s="957"/>
      <c r="BC13" s="957"/>
      <c r="BD13" s="1077">
        <v>3880</v>
      </c>
      <c r="BE13" s="1078"/>
      <c r="BF13" s="1078"/>
      <c r="BG13" s="1078"/>
      <c r="BH13" s="1078"/>
      <c r="BI13" s="1067" t="s">
        <v>14</v>
      </c>
      <c r="BJ13" s="1068"/>
      <c r="BK13" s="1104"/>
      <c r="BL13" s="1105"/>
      <c r="BM13" s="1079"/>
      <c r="BN13" s="1079"/>
      <c r="BO13" s="1079"/>
      <c r="BP13" s="1079"/>
      <c r="BQ13" s="1079"/>
      <c r="BR13" s="1067"/>
      <c r="BS13" s="1068"/>
      <c r="BT13" s="1069"/>
      <c r="BU13" s="1070"/>
      <c r="BV13" s="1070"/>
      <c r="BW13" s="1070"/>
      <c r="BX13" s="1070"/>
      <c r="BY13" s="1067" t="s">
        <v>5</v>
      </c>
      <c r="BZ13" s="1068"/>
      <c r="CA13" s="1066"/>
      <c r="CB13" s="86"/>
    </row>
    <row r="14" spans="1:80" ht="7.5" customHeight="1">
      <c r="A14" s="20"/>
      <c r="B14" s="20"/>
      <c r="C14" s="1001"/>
      <c r="D14" s="1001"/>
      <c r="E14" s="1001"/>
      <c r="F14" s="1001"/>
      <c r="G14" s="1072"/>
      <c r="H14" s="1072"/>
      <c r="I14" s="1072"/>
      <c r="J14" s="1072"/>
      <c r="K14" s="1072"/>
      <c r="L14" s="1072"/>
      <c r="M14" s="1072"/>
      <c r="N14" s="1072"/>
      <c r="O14" s="1072"/>
      <c r="P14" s="669" t="s">
        <v>256</v>
      </c>
      <c r="Q14" s="1002"/>
      <c r="R14" s="24"/>
      <c r="S14" s="24"/>
      <c r="T14" s="95"/>
      <c r="U14" s="724" t="s">
        <v>19</v>
      </c>
      <c r="V14" s="776"/>
      <c r="W14" s="776"/>
      <c r="X14" s="776"/>
      <c r="AA14" s="76"/>
      <c r="AO14" s="91"/>
      <c r="AP14" s="91"/>
      <c r="AQ14" s="91"/>
      <c r="AR14" s="91"/>
      <c r="AS14" s="91"/>
      <c r="AT14" s="15"/>
      <c r="AU14" s="16"/>
      <c r="AV14" s="16"/>
      <c r="AW14" s="16"/>
      <c r="AX14" s="17"/>
      <c r="AY14" s="1075"/>
      <c r="AZ14" s="1001"/>
      <c r="BA14" s="1001"/>
      <c r="BB14" s="1001"/>
      <c r="BC14" s="1076"/>
      <c r="BD14" s="1077"/>
      <c r="BE14" s="1078"/>
      <c r="BF14" s="1078"/>
      <c r="BG14" s="1078"/>
      <c r="BH14" s="1078"/>
      <c r="BI14" s="1067"/>
      <c r="BJ14" s="1068"/>
      <c r="BK14" s="1104"/>
      <c r="BL14" s="1105"/>
      <c r="BM14" s="1079"/>
      <c r="BN14" s="1079"/>
      <c r="BO14" s="1079"/>
      <c r="BP14" s="1079"/>
      <c r="BQ14" s="1079"/>
      <c r="BR14" s="1067"/>
      <c r="BS14" s="1068"/>
      <c r="BT14" s="1069"/>
      <c r="BU14" s="1070"/>
      <c r="BV14" s="1070"/>
      <c r="BW14" s="1070"/>
      <c r="BX14" s="1070"/>
      <c r="BY14" s="1067"/>
      <c r="BZ14" s="1068"/>
      <c r="CA14" s="100"/>
      <c r="CB14" s="86"/>
    </row>
    <row r="15" spans="1:80" ht="7.5" customHeight="1">
      <c r="A15" s="20"/>
      <c r="B15" s="20"/>
      <c r="C15" s="1001"/>
      <c r="D15" s="1001"/>
      <c r="E15" s="1001"/>
      <c r="F15" s="1001"/>
      <c r="G15" s="1072"/>
      <c r="H15" s="1072"/>
      <c r="I15" s="1072"/>
      <c r="J15" s="1072"/>
      <c r="K15" s="1072"/>
      <c r="L15" s="1072"/>
      <c r="M15" s="1072"/>
      <c r="N15" s="1072"/>
      <c r="O15" s="1072"/>
      <c r="P15" s="1002"/>
      <c r="Q15" s="1002"/>
      <c r="R15" s="24"/>
      <c r="S15" s="24"/>
      <c r="T15" s="95"/>
      <c r="U15" s="776"/>
      <c r="V15" s="776"/>
      <c r="W15" s="776"/>
      <c r="X15" s="776"/>
      <c r="AA15" s="76"/>
      <c r="AO15" s="91"/>
      <c r="AP15" s="91"/>
      <c r="AQ15" s="91"/>
      <c r="AR15" s="91"/>
      <c r="AS15" s="91"/>
      <c r="AT15" s="15"/>
      <c r="AU15" s="16"/>
      <c r="AV15" s="16"/>
      <c r="AW15" s="16"/>
      <c r="AX15" s="17"/>
      <c r="AY15" s="1075"/>
      <c r="AZ15" s="1076"/>
      <c r="BA15" s="1076"/>
      <c r="BB15" s="1076"/>
      <c r="BC15" s="1076"/>
      <c r="BD15" s="1077"/>
      <c r="BE15" s="1078"/>
      <c r="BF15" s="1078"/>
      <c r="BG15" s="1078"/>
      <c r="BH15" s="1078"/>
      <c r="BI15" s="1067"/>
      <c r="BJ15" s="1068"/>
      <c r="BK15" s="1104"/>
      <c r="BL15" s="1105"/>
      <c r="BM15" s="1079"/>
      <c r="BN15" s="1079"/>
      <c r="BO15" s="1079"/>
      <c r="BP15" s="1079"/>
      <c r="BQ15" s="1079"/>
      <c r="BR15" s="1067"/>
      <c r="BS15" s="1068"/>
      <c r="BT15" s="1069"/>
      <c r="BU15" s="1070"/>
      <c r="BV15" s="1070"/>
      <c r="BW15" s="1070"/>
      <c r="BX15" s="1070"/>
      <c r="BY15" s="1067"/>
      <c r="BZ15" s="1068"/>
      <c r="CA15" s="5"/>
      <c r="CB15" s="86"/>
    </row>
    <row r="16" spans="1:80" ht="7.5" customHeight="1">
      <c r="A16" s="20"/>
      <c r="B16" s="20"/>
      <c r="C16" s="98"/>
      <c r="D16" s="98"/>
      <c r="E16" s="98"/>
      <c r="F16" s="98"/>
      <c r="G16" s="1072"/>
      <c r="H16" s="1072"/>
      <c r="I16" s="1072"/>
      <c r="J16" s="1072"/>
      <c r="K16" s="1072"/>
      <c r="L16" s="1072"/>
      <c r="M16" s="1072"/>
      <c r="N16" s="1072"/>
      <c r="O16" s="1072"/>
      <c r="P16" s="511" t="s">
        <v>15</v>
      </c>
      <c r="Q16" s="1081" t="s">
        <v>135</v>
      </c>
      <c r="R16" s="989"/>
      <c r="S16" s="488" t="s">
        <v>16</v>
      </c>
      <c r="T16" s="95"/>
      <c r="Y16" s="1054">
        <v>40</v>
      </c>
      <c r="Z16" s="1055"/>
      <c r="AA16" s="643" t="s">
        <v>20</v>
      </c>
      <c r="AB16" s="1054">
        <v>12</v>
      </c>
      <c r="AC16" s="1055"/>
      <c r="AD16" s="643" t="s">
        <v>160</v>
      </c>
      <c r="AE16" s="1054">
        <v>4</v>
      </c>
      <c r="AF16" s="1055"/>
      <c r="AG16" s="643" t="s">
        <v>21</v>
      </c>
      <c r="AO16" s="91"/>
      <c r="AP16" s="7"/>
      <c r="AQ16" s="91"/>
      <c r="AR16" s="91"/>
      <c r="AS16" s="91"/>
      <c r="AT16" s="5"/>
      <c r="AU16" s="86"/>
      <c r="AV16" s="86"/>
      <c r="AW16" s="86"/>
      <c r="AX16" s="55"/>
      <c r="AY16" s="1075"/>
      <c r="AZ16" s="1001"/>
      <c r="BA16" s="1001"/>
      <c r="BB16" s="1001"/>
      <c r="BC16" s="1001"/>
      <c r="BD16" s="854"/>
      <c r="BE16" s="1041"/>
      <c r="BF16" s="1041"/>
      <c r="BG16" s="1041"/>
      <c r="BH16" s="1041"/>
      <c r="BI16" s="1041"/>
      <c r="BJ16" s="1082"/>
      <c r="BK16" s="1104"/>
      <c r="BL16" s="1105"/>
      <c r="BM16" s="1087" t="s">
        <v>235</v>
      </c>
      <c r="BN16" s="1079"/>
      <c r="BO16" s="1079"/>
      <c r="BP16" s="1079"/>
      <c r="BQ16" s="1079"/>
      <c r="BR16" s="1067" t="s">
        <v>7</v>
      </c>
      <c r="BS16" s="1068"/>
      <c r="BT16" s="1069"/>
      <c r="BU16" s="1070"/>
      <c r="BV16" s="1070"/>
      <c r="BW16" s="1070"/>
      <c r="BX16" s="1070"/>
      <c r="BY16" s="1088" t="s">
        <v>221</v>
      </c>
      <c r="BZ16" s="1089"/>
      <c r="CA16" s="82"/>
      <c r="CB16" s="82"/>
    </row>
    <row r="17" spans="1:80" ht="7.5" customHeight="1">
      <c r="A17" s="20"/>
      <c r="B17" s="20"/>
      <c r="C17" s="98"/>
      <c r="D17" s="98"/>
      <c r="E17" s="98"/>
      <c r="F17" s="98"/>
      <c r="G17" s="1073"/>
      <c r="H17" s="1073"/>
      <c r="I17" s="1073"/>
      <c r="J17" s="1073"/>
      <c r="K17" s="1073"/>
      <c r="L17" s="1073"/>
      <c r="M17" s="1073"/>
      <c r="N17" s="1073"/>
      <c r="O17" s="1073"/>
      <c r="P17" s="1080"/>
      <c r="Q17" s="989"/>
      <c r="R17" s="989"/>
      <c r="S17" s="995"/>
      <c r="T17" s="95"/>
      <c r="U17" s="503" t="s">
        <v>15</v>
      </c>
      <c r="V17" s="1028" t="s">
        <v>133</v>
      </c>
      <c r="W17" s="989"/>
      <c r="X17" s="503" t="s">
        <v>16</v>
      </c>
      <c r="Y17" s="1055"/>
      <c r="Z17" s="1055"/>
      <c r="AA17" s="985"/>
      <c r="AB17" s="1055"/>
      <c r="AC17" s="1055"/>
      <c r="AD17" s="1056"/>
      <c r="AE17" s="1055"/>
      <c r="AF17" s="1055"/>
      <c r="AG17" s="1044"/>
      <c r="AH17" s="18"/>
      <c r="AI17" s="18"/>
      <c r="AJ17" s="18"/>
      <c r="AK17" s="18"/>
      <c r="AL17" s="18"/>
      <c r="AM17" s="18"/>
      <c r="AN17" s="18"/>
      <c r="AO17" s="91"/>
      <c r="AP17" s="26"/>
      <c r="AQ17" s="91"/>
      <c r="AR17" s="91"/>
      <c r="AS17" s="82"/>
      <c r="AT17" s="5"/>
      <c r="AU17" s="86"/>
      <c r="AV17" s="86"/>
      <c r="AW17" s="86"/>
      <c r="AX17" s="55"/>
      <c r="AY17" s="1075"/>
      <c r="AZ17" s="1001"/>
      <c r="BA17" s="1001"/>
      <c r="BB17" s="1001"/>
      <c r="BC17" s="1001"/>
      <c r="BD17" s="1066"/>
      <c r="BE17" s="974"/>
      <c r="BF17" s="974"/>
      <c r="BG17" s="974"/>
      <c r="BH17" s="974"/>
      <c r="BI17" s="974"/>
      <c r="BJ17" s="1083"/>
      <c r="BK17" s="1104"/>
      <c r="BL17" s="1105"/>
      <c r="BM17" s="1087"/>
      <c r="BN17" s="1079"/>
      <c r="BO17" s="1079"/>
      <c r="BP17" s="1079"/>
      <c r="BQ17" s="1079"/>
      <c r="BR17" s="1067"/>
      <c r="BS17" s="1068"/>
      <c r="BT17" s="1069"/>
      <c r="BU17" s="1070"/>
      <c r="BV17" s="1070"/>
      <c r="BW17" s="1070"/>
      <c r="BX17" s="1070"/>
      <c r="BY17" s="1088"/>
      <c r="BZ17" s="1089"/>
      <c r="CA17" s="82"/>
      <c r="CB17" s="82"/>
    </row>
    <row r="18" spans="1:80" ht="7.5" customHeight="1">
      <c r="A18" s="20"/>
      <c r="B18" s="20"/>
      <c r="C18" s="81"/>
      <c r="D18" s="96"/>
      <c r="E18" s="96"/>
      <c r="F18" s="96"/>
      <c r="G18" s="91"/>
      <c r="H18" s="27"/>
      <c r="I18" s="27"/>
      <c r="J18" s="27"/>
      <c r="K18" s="27"/>
      <c r="L18" s="27"/>
      <c r="M18" s="27"/>
      <c r="N18" s="27"/>
      <c r="O18" s="27"/>
      <c r="P18" s="91"/>
      <c r="Q18" s="76"/>
      <c r="R18" s="76"/>
      <c r="S18" s="76"/>
      <c r="T18" s="81"/>
      <c r="U18" s="1034"/>
      <c r="V18" s="989"/>
      <c r="W18" s="989"/>
      <c r="X18" s="1034"/>
      <c r="Y18" s="1055"/>
      <c r="Z18" s="1055"/>
      <c r="AA18" s="985"/>
      <c r="AB18" s="1055"/>
      <c r="AC18" s="1055"/>
      <c r="AD18" s="1057"/>
      <c r="AE18" s="1055"/>
      <c r="AF18" s="1055"/>
      <c r="AG18" s="986"/>
      <c r="AH18" s="91"/>
      <c r="AI18" s="91"/>
      <c r="AJ18" s="91"/>
      <c r="AK18" s="91"/>
      <c r="AL18" s="91"/>
      <c r="AM18" s="91"/>
      <c r="AN18" s="91"/>
      <c r="AO18" s="91"/>
      <c r="AP18" s="26"/>
      <c r="AQ18" s="91"/>
      <c r="AR18" s="91"/>
      <c r="AS18" s="82"/>
      <c r="AT18" s="37"/>
      <c r="AU18" s="112"/>
      <c r="AV18" s="112"/>
      <c r="AW18" s="112"/>
      <c r="AX18" s="56"/>
      <c r="AY18" s="959"/>
      <c r="AZ18" s="960"/>
      <c r="BA18" s="960"/>
      <c r="BB18" s="960"/>
      <c r="BC18" s="960"/>
      <c r="BD18" s="1084"/>
      <c r="BE18" s="1085"/>
      <c r="BF18" s="1085"/>
      <c r="BG18" s="1085"/>
      <c r="BH18" s="1085"/>
      <c r="BI18" s="1085"/>
      <c r="BJ18" s="1086"/>
      <c r="BK18" s="1106"/>
      <c r="BL18" s="1107"/>
      <c r="BM18" s="1087"/>
      <c r="BN18" s="1079"/>
      <c r="BO18" s="1079"/>
      <c r="BP18" s="1079"/>
      <c r="BQ18" s="1079"/>
      <c r="BR18" s="1067"/>
      <c r="BS18" s="1068"/>
      <c r="BT18" s="1069"/>
      <c r="BU18" s="1070"/>
      <c r="BV18" s="1070"/>
      <c r="BW18" s="1070"/>
      <c r="BX18" s="1070"/>
      <c r="BY18" s="1088"/>
      <c r="BZ18" s="1089"/>
      <c r="CA18" s="82"/>
      <c r="CB18" s="82"/>
    </row>
    <row r="19" spans="1:80" ht="7.5" customHeight="1">
      <c r="A19" s="20"/>
      <c r="B19" s="20"/>
      <c r="C19" s="484" t="s">
        <v>26</v>
      </c>
      <c r="D19" s="974"/>
      <c r="E19" s="974"/>
      <c r="F19" s="489" t="s">
        <v>27</v>
      </c>
      <c r="G19" s="1028">
        <v>101</v>
      </c>
      <c r="H19" s="989"/>
      <c r="I19" s="989"/>
      <c r="J19" s="502" t="s">
        <v>28</v>
      </c>
      <c r="K19" s="1058">
        <v>62</v>
      </c>
      <c r="L19" s="1059"/>
      <c r="M19" s="1059"/>
      <c r="N19" s="27"/>
      <c r="O19" s="27"/>
      <c r="P19" s="91"/>
      <c r="Q19" s="91"/>
      <c r="R19" s="91"/>
      <c r="S19" s="91"/>
      <c r="T19" s="81"/>
      <c r="U19" s="81"/>
      <c r="V19" s="81"/>
      <c r="W19" s="91"/>
      <c r="X19" s="76"/>
      <c r="Y19" s="102"/>
      <c r="Z19" s="102"/>
      <c r="AA19" s="28"/>
      <c r="AB19" s="102"/>
      <c r="AC19" s="102"/>
      <c r="AD19" s="102"/>
      <c r="AE19" s="102"/>
      <c r="AF19" s="28"/>
      <c r="AG19" s="91"/>
      <c r="AH19" s="91"/>
      <c r="AI19" s="91"/>
      <c r="AJ19" s="91"/>
      <c r="AK19" s="91"/>
      <c r="AL19" s="91"/>
      <c r="AM19" s="91"/>
      <c r="AN19" s="91"/>
      <c r="AO19" s="91"/>
      <c r="AP19" s="26"/>
      <c r="AQ19" s="91"/>
      <c r="AR19" s="91"/>
      <c r="AS19" s="91"/>
      <c r="AU19" s="484" t="s">
        <v>22</v>
      </c>
      <c r="AV19" s="1039"/>
      <c r="AW19" s="1039"/>
      <c r="AX19" s="1039"/>
      <c r="AY19" s="1041"/>
      <c r="AZ19" s="1041"/>
      <c r="BA19" s="795" t="s">
        <v>23</v>
      </c>
      <c r="BB19" s="1041"/>
      <c r="BC19" s="1041"/>
      <c r="BD19" s="1039"/>
      <c r="BE19" s="1039"/>
      <c r="BF19" s="1039"/>
      <c r="BH19" s="486" t="s">
        <v>24</v>
      </c>
      <c r="BI19" s="484" t="s">
        <v>25</v>
      </c>
      <c r="BJ19" s="974"/>
      <c r="BK19" s="974"/>
      <c r="BL19" s="974"/>
      <c r="BM19" s="974"/>
      <c r="BN19" s="974"/>
      <c r="BO19" s="974"/>
      <c r="BP19" s="974"/>
      <c r="BQ19" s="974"/>
      <c r="BR19" s="974"/>
      <c r="BS19" s="974"/>
      <c r="BT19" s="974"/>
      <c r="BU19" s="974"/>
      <c r="BV19" s="974"/>
      <c r="BW19" s="974"/>
      <c r="BX19" s="974"/>
      <c r="BY19" s="974"/>
      <c r="BZ19" s="974"/>
      <c r="CA19" s="974"/>
      <c r="CB19" s="974"/>
    </row>
    <row r="20" spans="1:80" ht="7.5" customHeight="1">
      <c r="A20" s="20"/>
      <c r="B20" s="20"/>
      <c r="C20" s="974"/>
      <c r="D20" s="974"/>
      <c r="E20" s="974"/>
      <c r="F20" s="974"/>
      <c r="G20" s="989"/>
      <c r="H20" s="989"/>
      <c r="I20" s="989"/>
      <c r="J20" s="1001"/>
      <c r="K20" s="1059"/>
      <c r="L20" s="1059"/>
      <c r="M20" s="1059"/>
      <c r="N20" s="27"/>
      <c r="O20" s="27"/>
      <c r="P20" s="91"/>
      <c r="Q20" s="91"/>
      <c r="R20" s="91"/>
      <c r="S20" s="91"/>
      <c r="T20" s="81"/>
      <c r="U20" s="81"/>
      <c r="V20" s="81"/>
      <c r="W20" s="91"/>
      <c r="X20" s="76"/>
      <c r="Y20" s="104"/>
      <c r="Z20" s="104"/>
      <c r="AA20" s="94"/>
      <c r="AB20" s="104"/>
      <c r="AC20" s="104"/>
      <c r="AD20" s="104"/>
      <c r="AE20" s="104"/>
      <c r="AF20" s="94"/>
      <c r="AG20" s="91"/>
      <c r="AH20" s="91"/>
      <c r="AI20" s="91"/>
      <c r="AJ20" s="91"/>
      <c r="AK20" s="91"/>
      <c r="AL20" s="91"/>
      <c r="AM20" s="91"/>
      <c r="AN20" s="91"/>
      <c r="AO20" s="91"/>
      <c r="AP20" s="29"/>
      <c r="AQ20" s="91"/>
      <c r="AR20" s="91"/>
      <c r="AS20" s="91"/>
      <c r="AT20" s="101"/>
      <c r="AU20" s="974"/>
      <c r="AV20" s="974"/>
      <c r="AW20" s="974"/>
      <c r="AX20" s="974"/>
      <c r="AY20" s="974"/>
      <c r="AZ20" s="974"/>
      <c r="BA20" s="1039"/>
      <c r="BB20" s="1039"/>
      <c r="BC20" s="1039"/>
      <c r="BD20" s="1039"/>
      <c r="BE20" s="1039"/>
      <c r="BF20" s="1039"/>
      <c r="BH20" s="486"/>
      <c r="BI20" s="974"/>
      <c r="BJ20" s="974"/>
      <c r="BK20" s="974"/>
      <c r="BL20" s="974"/>
      <c r="BM20" s="974"/>
      <c r="BN20" s="974"/>
      <c r="BO20" s="974"/>
      <c r="BP20" s="974"/>
      <c r="BQ20" s="974"/>
      <c r="BR20" s="974"/>
      <c r="BS20" s="974"/>
      <c r="BT20" s="974"/>
      <c r="BU20" s="974"/>
      <c r="BV20" s="974"/>
      <c r="BW20" s="974"/>
      <c r="BX20" s="974"/>
      <c r="BY20" s="974"/>
      <c r="BZ20" s="974"/>
      <c r="CA20" s="974"/>
      <c r="CB20" s="974"/>
    </row>
    <row r="21" spans="1:80" ht="7.5" customHeight="1">
      <c r="A21" s="20"/>
      <c r="B21" s="20"/>
      <c r="C21" s="984" t="s">
        <v>215</v>
      </c>
      <c r="D21" s="1042"/>
      <c r="E21" s="1042"/>
      <c r="F21" s="1042"/>
      <c r="G21" s="1042"/>
      <c r="H21" s="1042"/>
      <c r="I21" s="1042"/>
      <c r="J21" s="1042"/>
      <c r="K21" s="1042"/>
      <c r="L21" s="1042"/>
      <c r="M21" s="1042"/>
      <c r="N21" s="1042"/>
      <c r="O21" s="1042"/>
      <c r="P21" s="1042"/>
      <c r="Q21" s="1042"/>
      <c r="R21" s="1042"/>
      <c r="S21" s="1042"/>
      <c r="T21" s="1042"/>
      <c r="U21" s="1042"/>
      <c r="V21" s="1042"/>
      <c r="W21" s="1042"/>
      <c r="X21" s="1042"/>
      <c r="Y21" s="1042"/>
      <c r="Z21" s="1042"/>
      <c r="AA21" s="1042"/>
      <c r="AB21" s="1042"/>
      <c r="AC21" s="1042"/>
      <c r="AD21" s="1042"/>
      <c r="AE21" s="1042"/>
      <c r="AF21" s="1042"/>
      <c r="AG21" s="1042"/>
      <c r="AH21" s="91"/>
      <c r="AI21" s="91"/>
      <c r="AJ21" s="91"/>
      <c r="AK21" s="91"/>
      <c r="AL21" s="91"/>
      <c r="AM21" s="91"/>
      <c r="AN21" s="91"/>
      <c r="AO21" s="91"/>
      <c r="AP21" s="47"/>
      <c r="AQ21" s="7"/>
      <c r="AR21" s="7"/>
      <c r="AS21" s="91"/>
      <c r="AT21" s="101"/>
      <c r="AU21" s="974"/>
      <c r="AV21" s="974"/>
      <c r="AW21" s="974"/>
      <c r="AX21" s="974"/>
      <c r="AY21" s="974"/>
      <c r="AZ21" s="974"/>
      <c r="BA21" s="1039"/>
      <c r="BB21" s="1039"/>
      <c r="BC21" s="1039"/>
      <c r="BD21" s="1039"/>
      <c r="BE21" s="1039"/>
      <c r="BF21" s="1039"/>
      <c r="BH21" s="486"/>
      <c r="BI21" s="974"/>
      <c r="BJ21" s="974"/>
      <c r="BK21" s="974"/>
      <c r="BL21" s="974"/>
      <c r="BM21" s="974"/>
      <c r="BN21" s="974"/>
      <c r="BO21" s="974"/>
      <c r="BP21" s="974"/>
      <c r="BQ21" s="974"/>
      <c r="BR21" s="974"/>
      <c r="BS21" s="974"/>
      <c r="BT21" s="974"/>
      <c r="BU21" s="974"/>
      <c r="BV21" s="974"/>
      <c r="BW21" s="974"/>
      <c r="BX21" s="974"/>
      <c r="BY21" s="974"/>
      <c r="BZ21" s="974"/>
      <c r="CA21" s="974"/>
      <c r="CB21" s="974"/>
    </row>
    <row r="22" spans="1:80" ht="7.5" customHeight="1">
      <c r="A22" s="20"/>
      <c r="B22" s="20"/>
      <c r="C22" s="1042"/>
      <c r="D22" s="1042"/>
      <c r="E22" s="1042"/>
      <c r="F22" s="1042"/>
      <c r="G22" s="1042"/>
      <c r="H22" s="1042"/>
      <c r="I22" s="1042"/>
      <c r="J22" s="1042"/>
      <c r="K22" s="1042"/>
      <c r="L22" s="1042"/>
      <c r="M22" s="1042"/>
      <c r="N22" s="1042"/>
      <c r="O22" s="1042"/>
      <c r="P22" s="1042"/>
      <c r="Q22" s="1042"/>
      <c r="R22" s="1042"/>
      <c r="S22" s="1042"/>
      <c r="T22" s="1042"/>
      <c r="U22" s="1042"/>
      <c r="V22" s="1042"/>
      <c r="W22" s="1042"/>
      <c r="X22" s="1042"/>
      <c r="Y22" s="1042"/>
      <c r="Z22" s="1042"/>
      <c r="AA22" s="1042"/>
      <c r="AB22" s="1042"/>
      <c r="AC22" s="1042"/>
      <c r="AD22" s="1042"/>
      <c r="AE22" s="1042"/>
      <c r="AF22" s="1042"/>
      <c r="AG22" s="1042"/>
      <c r="AH22" s="91"/>
      <c r="AI22" s="91"/>
      <c r="AJ22" s="91"/>
      <c r="AK22" s="91"/>
      <c r="AO22" s="91"/>
      <c r="AP22" s="47"/>
      <c r="AQ22" s="26"/>
      <c r="AR22" s="26"/>
      <c r="AS22" s="91"/>
      <c r="AT22" s="16"/>
      <c r="AU22" s="16"/>
      <c r="AV22" s="16"/>
      <c r="AW22" s="16"/>
      <c r="AX22" s="16"/>
      <c r="AY22" s="82"/>
      <c r="BG22" s="82"/>
      <c r="BI22" s="512" t="s">
        <v>254</v>
      </c>
      <c r="BJ22" s="979"/>
      <c r="BK22" s="979"/>
      <c r="BL22" s="979"/>
      <c r="BM22" s="979"/>
      <c r="BN22" s="979"/>
      <c r="BO22" s="979"/>
      <c r="BP22" s="979"/>
      <c r="BQ22" s="979"/>
      <c r="BR22" s="979"/>
      <c r="BS22" s="979"/>
      <c r="BT22" s="979"/>
      <c r="BU22" s="979"/>
      <c r="BV22" s="979"/>
      <c r="BW22" s="979"/>
      <c r="BX22" s="979"/>
      <c r="BY22" s="979"/>
      <c r="BZ22" s="979"/>
      <c r="CA22" s="72"/>
      <c r="CB22" s="72"/>
    </row>
    <row r="23" spans="1:80" ht="7.5" customHeight="1">
      <c r="A23" s="20"/>
      <c r="B23" s="20"/>
      <c r="C23" s="1043"/>
      <c r="D23" s="1043"/>
      <c r="E23" s="1043"/>
      <c r="F23" s="1043"/>
      <c r="G23" s="1043"/>
      <c r="H23" s="1043"/>
      <c r="I23" s="1043"/>
      <c r="J23" s="1043"/>
      <c r="K23" s="1043"/>
      <c r="L23" s="1043"/>
      <c r="M23" s="1043"/>
      <c r="N23" s="1043"/>
      <c r="O23" s="1043"/>
      <c r="P23" s="1043"/>
      <c r="Q23" s="1043"/>
      <c r="R23" s="1043"/>
      <c r="S23" s="1043"/>
      <c r="T23" s="1043"/>
      <c r="U23" s="1043"/>
      <c r="V23" s="1043"/>
      <c r="W23" s="1043"/>
      <c r="X23" s="1043"/>
      <c r="Y23" s="1043"/>
      <c r="Z23" s="1043"/>
      <c r="AA23" s="1043"/>
      <c r="AB23" s="1043"/>
      <c r="AC23" s="1043"/>
      <c r="AD23" s="1043"/>
      <c r="AE23" s="1043"/>
      <c r="AF23" s="1043"/>
      <c r="AG23" s="1043"/>
      <c r="AH23" s="91"/>
      <c r="AI23" s="91"/>
      <c r="AJ23" s="91"/>
      <c r="AK23" s="91"/>
      <c r="AO23" s="7"/>
      <c r="AP23" s="47"/>
      <c r="AQ23" s="26"/>
      <c r="AR23" s="26"/>
      <c r="AS23" s="91"/>
      <c r="AT23" s="16"/>
      <c r="AU23" s="16"/>
      <c r="AV23" s="16"/>
      <c r="AW23" s="16"/>
      <c r="AX23" s="16"/>
      <c r="AY23" s="82"/>
      <c r="BG23" s="74"/>
      <c r="BI23" s="979"/>
      <c r="BJ23" s="979"/>
      <c r="BK23" s="979"/>
      <c r="BL23" s="979"/>
      <c r="BM23" s="979"/>
      <c r="BN23" s="979"/>
      <c r="BO23" s="979"/>
      <c r="BP23" s="979"/>
      <c r="BQ23" s="979"/>
      <c r="BR23" s="979"/>
      <c r="BS23" s="979"/>
      <c r="BT23" s="979"/>
      <c r="BU23" s="979"/>
      <c r="BV23" s="979"/>
      <c r="BW23" s="979"/>
      <c r="BX23" s="979"/>
      <c r="BY23" s="979"/>
      <c r="BZ23" s="979"/>
      <c r="CA23" s="72"/>
      <c r="CB23" s="72"/>
    </row>
    <row r="24" spans="1:80" ht="7.5" customHeight="1">
      <c r="A24" s="20"/>
      <c r="B24" s="20"/>
      <c r="C24" s="96"/>
      <c r="D24" s="96"/>
      <c r="E24" s="96"/>
      <c r="F24" s="96"/>
      <c r="G24" s="21"/>
      <c r="H24" s="21"/>
      <c r="I24" s="21"/>
      <c r="J24" s="21"/>
      <c r="K24" s="21"/>
      <c r="X24" s="21"/>
      <c r="Y24" s="21"/>
      <c r="Z24" s="82"/>
      <c r="AA24" s="82"/>
      <c r="AB24" s="104"/>
      <c r="AC24" s="104"/>
      <c r="AD24" s="104"/>
      <c r="AE24" s="104"/>
      <c r="AF24" s="94"/>
      <c r="AG24" s="91"/>
      <c r="AH24" s="91"/>
      <c r="AI24" s="91"/>
      <c r="AJ24" s="91"/>
      <c r="AK24" s="91"/>
      <c r="AL24" s="91"/>
      <c r="AM24" s="91"/>
      <c r="AN24" s="91"/>
      <c r="AO24" s="26"/>
      <c r="AP24" s="106"/>
      <c r="AQ24" s="26"/>
      <c r="AR24" s="26"/>
      <c r="AS24" s="7"/>
      <c r="AT24" s="16"/>
      <c r="AU24" s="16"/>
      <c r="AV24" s="16"/>
      <c r="AW24" s="16"/>
      <c r="AX24" s="16"/>
      <c r="AY24" s="82"/>
      <c r="BG24" s="74"/>
      <c r="BI24" s="979"/>
      <c r="BJ24" s="979"/>
      <c r="BK24" s="979"/>
      <c r="BL24" s="979"/>
      <c r="BM24" s="979"/>
      <c r="BN24" s="979"/>
      <c r="BO24" s="979"/>
      <c r="BP24" s="979"/>
      <c r="BQ24" s="979"/>
      <c r="BR24" s="979"/>
      <c r="BS24" s="979"/>
      <c r="BT24" s="979"/>
      <c r="BU24" s="979"/>
      <c r="BV24" s="979"/>
      <c r="BW24" s="979"/>
      <c r="BX24" s="979"/>
      <c r="BY24" s="979"/>
      <c r="BZ24" s="979"/>
      <c r="CA24" s="72"/>
      <c r="CB24" s="72"/>
    </row>
    <row r="25" spans="1:80" ht="7.5" customHeight="1">
      <c r="A25" s="20"/>
      <c r="B25" s="20"/>
      <c r="C25" s="96"/>
      <c r="D25" s="96"/>
      <c r="E25" s="96"/>
      <c r="F25" s="96"/>
      <c r="G25" s="21"/>
      <c r="H25" s="21"/>
      <c r="I25" s="21"/>
      <c r="J25" s="21"/>
      <c r="K25" s="21"/>
      <c r="X25" s="21"/>
      <c r="Y25" s="21"/>
      <c r="Z25" s="82"/>
      <c r="AA25" s="82"/>
      <c r="AB25" s="104"/>
      <c r="AC25" s="104"/>
      <c r="AD25" s="104"/>
      <c r="AE25" s="104"/>
      <c r="AF25" s="94"/>
      <c r="AG25" s="91"/>
      <c r="AH25" s="91"/>
      <c r="AI25" s="91"/>
      <c r="AM25" s="91"/>
      <c r="AT25" s="16"/>
      <c r="AU25" s="16"/>
      <c r="AV25" s="16"/>
      <c r="AW25" s="16"/>
      <c r="AX25" s="16"/>
      <c r="AY25" s="82"/>
      <c r="BA25" s="484" t="s">
        <v>29</v>
      </c>
      <c r="BB25" s="1039"/>
      <c r="BC25" s="1039"/>
      <c r="BD25" s="1039"/>
      <c r="BE25" s="1039"/>
      <c r="BF25" s="1039"/>
      <c r="BG25" s="1039"/>
      <c r="BH25" s="486" t="s">
        <v>24</v>
      </c>
      <c r="BI25" s="513" t="s">
        <v>30</v>
      </c>
      <c r="BJ25" s="974"/>
      <c r="BK25" s="974"/>
      <c r="BL25" s="484" t="s">
        <v>31</v>
      </c>
      <c r="BS25" s="74"/>
      <c r="BT25" s="74"/>
      <c r="BU25" s="74"/>
      <c r="BV25" s="74"/>
      <c r="BW25" s="74"/>
      <c r="BX25" s="74"/>
      <c r="BY25" s="74"/>
      <c r="BZ25" s="74"/>
      <c r="CA25" s="74"/>
      <c r="CB25" s="74"/>
    </row>
    <row r="26" spans="1:80" ht="7.5" customHeight="1">
      <c r="A26" s="20"/>
      <c r="B26" s="20"/>
      <c r="C26" s="96"/>
      <c r="D26" s="96"/>
      <c r="E26" s="96"/>
      <c r="F26" s="96"/>
      <c r="G26" s="91"/>
      <c r="H26" s="27"/>
      <c r="I26" s="27"/>
      <c r="J26" s="27"/>
      <c r="K26" s="27"/>
      <c r="L26" s="27"/>
      <c r="M26" s="27"/>
      <c r="N26" s="27"/>
      <c r="O26" s="27"/>
      <c r="P26" s="91"/>
      <c r="Q26" s="91"/>
      <c r="R26" s="91"/>
      <c r="S26" s="91"/>
      <c r="T26" s="81"/>
      <c r="U26" s="81"/>
      <c r="V26" s="636" t="s">
        <v>34</v>
      </c>
      <c r="W26" s="1045">
        <v>3</v>
      </c>
      <c r="X26" s="1046"/>
      <c r="Y26" s="1046"/>
      <c r="Z26" s="636" t="s">
        <v>35</v>
      </c>
      <c r="AA26" s="1048">
        <v>5217</v>
      </c>
      <c r="AB26" s="1049"/>
      <c r="AC26" s="1049"/>
      <c r="AD26" s="636" t="s">
        <v>35</v>
      </c>
      <c r="AE26" s="1051" t="s">
        <v>216</v>
      </c>
      <c r="AF26" s="1052"/>
      <c r="AG26" s="1052"/>
      <c r="AI26" s="91"/>
      <c r="AM26" s="91"/>
      <c r="AT26" s="16"/>
      <c r="AU26" s="16"/>
      <c r="AV26" s="16"/>
      <c r="AW26" s="16"/>
      <c r="AX26" s="16"/>
      <c r="AY26" s="82"/>
      <c r="BA26" s="1039"/>
      <c r="BB26" s="1039"/>
      <c r="BC26" s="1039"/>
      <c r="BD26" s="1039"/>
      <c r="BE26" s="1039"/>
      <c r="BF26" s="1039"/>
      <c r="BG26" s="1039"/>
      <c r="BH26" s="486"/>
      <c r="BI26" s="974"/>
      <c r="BJ26" s="974"/>
      <c r="BK26" s="974"/>
      <c r="BL26" s="974"/>
      <c r="BS26" s="74"/>
      <c r="BT26" s="74"/>
      <c r="BU26" s="74"/>
      <c r="BV26" s="74"/>
      <c r="BW26" s="74"/>
      <c r="BX26" s="74"/>
      <c r="BY26" s="74"/>
      <c r="BZ26" s="74"/>
      <c r="CA26" s="74"/>
      <c r="CB26" s="74"/>
    </row>
    <row r="27" spans="1:80" ht="7.5" customHeight="1">
      <c r="A27" s="20"/>
      <c r="B27" s="20"/>
      <c r="C27" s="96"/>
      <c r="D27" s="96"/>
      <c r="E27" s="96"/>
      <c r="F27" s="96"/>
      <c r="G27" s="91"/>
      <c r="H27" s="27"/>
      <c r="I27" s="27"/>
      <c r="J27" s="27"/>
      <c r="K27" s="27"/>
      <c r="L27" s="27"/>
      <c r="M27" s="27"/>
      <c r="N27" s="27"/>
      <c r="O27" s="27"/>
      <c r="P27" s="91"/>
      <c r="Q27" s="91"/>
      <c r="R27" s="91"/>
      <c r="S27" s="91"/>
      <c r="T27" s="81"/>
      <c r="U27" s="81"/>
      <c r="V27" s="637"/>
      <c r="W27" s="1047"/>
      <c r="X27" s="1047"/>
      <c r="Y27" s="1047"/>
      <c r="Z27" s="637"/>
      <c r="AA27" s="1050"/>
      <c r="AB27" s="1050"/>
      <c r="AC27" s="1050"/>
      <c r="AD27" s="637"/>
      <c r="AE27" s="1053"/>
      <c r="AF27" s="1053"/>
      <c r="AG27" s="1053"/>
      <c r="AI27" s="91"/>
      <c r="AJ27" s="91"/>
      <c r="AK27" s="91"/>
      <c r="AL27" s="91"/>
      <c r="AM27" s="91"/>
      <c r="AT27" s="16"/>
      <c r="AU27" s="16"/>
      <c r="AV27" s="16"/>
      <c r="AW27" s="16"/>
      <c r="AX27" s="16"/>
      <c r="AY27" s="82"/>
      <c r="BA27" s="1039"/>
      <c r="BB27" s="1039"/>
      <c r="BC27" s="1039"/>
      <c r="BD27" s="1039"/>
      <c r="BE27" s="1039"/>
      <c r="BF27" s="1039"/>
      <c r="BG27" s="1039"/>
      <c r="BH27" s="486"/>
      <c r="BI27" s="974"/>
      <c r="BJ27" s="974"/>
      <c r="BK27" s="974"/>
      <c r="BL27" s="974"/>
      <c r="BS27" s="72"/>
      <c r="BT27" s="72"/>
      <c r="BU27" s="74"/>
      <c r="BV27" s="74"/>
      <c r="BW27" s="74"/>
      <c r="BX27" s="74"/>
      <c r="BY27" s="74"/>
      <c r="BZ27" s="74"/>
      <c r="CA27" s="74"/>
      <c r="CB27" s="74"/>
    </row>
    <row r="28" spans="1:80" ht="7.5" customHeight="1">
      <c r="A28" s="20"/>
      <c r="B28" s="20"/>
      <c r="C28" s="96"/>
      <c r="D28" s="96"/>
      <c r="E28" s="96"/>
      <c r="F28" s="96"/>
      <c r="G28" s="91"/>
      <c r="H28" s="27"/>
      <c r="I28" s="27"/>
      <c r="J28" s="27"/>
      <c r="K28" s="27"/>
      <c r="L28" s="27"/>
      <c r="M28" s="27"/>
      <c r="N28" s="27"/>
      <c r="O28" s="27"/>
      <c r="P28" s="91"/>
      <c r="Q28" s="91"/>
      <c r="R28" s="91"/>
      <c r="S28" s="91"/>
      <c r="T28" s="81"/>
      <c r="U28" s="81"/>
      <c r="V28" s="80"/>
      <c r="W28" s="84"/>
      <c r="X28" s="84"/>
      <c r="Y28" s="84"/>
      <c r="Z28" s="80"/>
      <c r="AA28" s="42"/>
      <c r="AB28" s="42"/>
      <c r="AC28" s="42"/>
      <c r="AD28" s="107"/>
      <c r="AH28" s="91"/>
      <c r="AI28" s="91"/>
      <c r="AJ28" s="91"/>
      <c r="AK28" s="91"/>
      <c r="AL28" s="91"/>
      <c r="AM28" s="91"/>
      <c r="AN28" s="91"/>
      <c r="AO28" s="47"/>
      <c r="AP28" s="72"/>
      <c r="AQ28" s="47"/>
      <c r="AR28" s="47"/>
      <c r="BA28" s="484" t="s">
        <v>32</v>
      </c>
      <c r="BB28" s="1039"/>
      <c r="BC28" s="1039"/>
      <c r="BD28" s="1039"/>
      <c r="BE28" s="1039"/>
      <c r="BF28" s="1039"/>
      <c r="BG28" s="1039"/>
      <c r="BH28" s="486" t="s">
        <v>24</v>
      </c>
      <c r="BI28" s="513" t="s">
        <v>33</v>
      </c>
      <c r="BJ28" s="974"/>
      <c r="BK28" s="974"/>
      <c r="BL28" s="484" t="s">
        <v>31</v>
      </c>
      <c r="BN28" s="489"/>
      <c r="BO28" s="499"/>
      <c r="BP28" s="974"/>
      <c r="BQ28" s="974"/>
      <c r="BR28" s="974"/>
      <c r="BS28" s="974"/>
      <c r="BT28" s="974"/>
      <c r="BU28" s="684"/>
      <c r="BV28" s="1001"/>
      <c r="BW28" s="1001"/>
      <c r="BX28" s="1001"/>
      <c r="BY28" s="1001"/>
      <c r="BZ28" s="499"/>
      <c r="CA28" s="974"/>
      <c r="CB28" s="974"/>
    </row>
    <row r="29" spans="1:80" ht="7.5" customHeight="1">
      <c r="A29" s="20"/>
      <c r="B29" s="20"/>
      <c r="C29" s="96"/>
      <c r="D29" s="96"/>
      <c r="E29" s="96"/>
      <c r="F29" s="96"/>
      <c r="G29" s="91"/>
      <c r="H29" s="27"/>
      <c r="I29" s="27"/>
      <c r="J29" s="27"/>
      <c r="K29" s="27"/>
      <c r="L29" s="27"/>
      <c r="M29" s="27"/>
      <c r="N29" s="27"/>
      <c r="O29" s="27"/>
      <c r="P29" s="91"/>
      <c r="Q29" s="91"/>
      <c r="R29" s="91"/>
      <c r="S29" s="91"/>
      <c r="T29" s="81"/>
      <c r="U29" s="81"/>
      <c r="V29" s="80"/>
      <c r="W29" s="84"/>
      <c r="X29" s="84"/>
      <c r="Y29" s="84"/>
      <c r="Z29" s="80"/>
      <c r="AA29" s="42"/>
      <c r="AB29" s="42"/>
      <c r="AC29" s="42"/>
      <c r="AD29" s="107"/>
      <c r="AE29" s="107"/>
      <c r="AF29" s="107"/>
      <c r="AG29" s="91"/>
      <c r="AH29" s="91"/>
      <c r="AI29" s="91"/>
      <c r="AJ29" s="91"/>
      <c r="AK29" s="91"/>
      <c r="AL29" s="91"/>
      <c r="AM29" s="91"/>
      <c r="AN29" s="91"/>
      <c r="AO29" s="47"/>
      <c r="AP29" s="72"/>
      <c r="AQ29" s="106"/>
      <c r="AR29" s="106"/>
      <c r="BA29" s="1039"/>
      <c r="BB29" s="1039"/>
      <c r="BC29" s="1039"/>
      <c r="BD29" s="1039"/>
      <c r="BE29" s="1039"/>
      <c r="BF29" s="1039"/>
      <c r="BG29" s="1039"/>
      <c r="BH29" s="486"/>
      <c r="BI29" s="974"/>
      <c r="BJ29" s="974"/>
      <c r="BK29" s="974"/>
      <c r="BL29" s="974"/>
      <c r="BN29" s="1001"/>
      <c r="BO29" s="974"/>
      <c r="BP29" s="974"/>
      <c r="BQ29" s="974"/>
      <c r="BR29" s="974"/>
      <c r="BS29" s="974"/>
      <c r="BT29" s="974"/>
      <c r="BU29" s="1001"/>
      <c r="BV29" s="1001"/>
      <c r="BW29" s="1001"/>
      <c r="BX29" s="1001"/>
      <c r="BY29" s="1001"/>
      <c r="BZ29" s="974"/>
      <c r="CA29" s="974"/>
      <c r="CB29" s="974"/>
    </row>
    <row r="30" spans="1:80" ht="7.5" customHeight="1">
      <c r="A30" s="20"/>
      <c r="B30" s="20"/>
      <c r="C30" s="96"/>
      <c r="D30" s="96"/>
      <c r="E30" s="96"/>
      <c r="F30" s="96"/>
      <c r="G30" s="91"/>
      <c r="H30" s="27"/>
      <c r="I30" s="27"/>
      <c r="J30" s="27"/>
      <c r="K30" s="27"/>
      <c r="L30" s="27"/>
      <c r="M30" s="27"/>
      <c r="N30" s="27"/>
      <c r="O30" s="27"/>
      <c r="P30" s="91"/>
      <c r="Q30" s="91"/>
      <c r="R30" s="91"/>
      <c r="S30" s="91"/>
      <c r="T30" s="81"/>
      <c r="U30" s="81"/>
      <c r="V30" s="80"/>
      <c r="W30" s="84"/>
      <c r="X30" s="84"/>
      <c r="Y30" s="84"/>
      <c r="Z30" s="80"/>
      <c r="AA30" s="42"/>
      <c r="AB30" s="42"/>
      <c r="AC30" s="42"/>
      <c r="AD30" s="107"/>
      <c r="AE30" s="107"/>
      <c r="AF30" s="107"/>
      <c r="AG30" s="91"/>
      <c r="AH30" s="91"/>
      <c r="AL30" s="91"/>
      <c r="AM30" s="91"/>
      <c r="AN30" s="91"/>
      <c r="AO30" s="47"/>
      <c r="AP30" s="106"/>
      <c r="AQ30" s="106"/>
      <c r="AR30" s="106"/>
      <c r="BA30" s="1039"/>
      <c r="BB30" s="1039"/>
      <c r="BC30" s="1039"/>
      <c r="BD30" s="1039"/>
      <c r="BE30" s="1039"/>
      <c r="BF30" s="1039"/>
      <c r="BG30" s="1039"/>
      <c r="BH30" s="486"/>
      <c r="BI30" s="974"/>
      <c r="BJ30" s="974"/>
      <c r="BK30" s="974"/>
      <c r="BL30" s="974"/>
      <c r="BN30" s="1001"/>
      <c r="BO30" s="974"/>
      <c r="BP30" s="974"/>
      <c r="BQ30" s="974"/>
      <c r="BR30" s="974"/>
      <c r="BS30" s="974"/>
      <c r="BT30" s="974"/>
      <c r="BU30" s="1001"/>
      <c r="BV30" s="1001"/>
      <c r="BW30" s="1001"/>
      <c r="BX30" s="1001"/>
      <c r="BY30" s="1001"/>
      <c r="BZ30" s="974"/>
      <c r="CA30" s="974"/>
      <c r="CB30" s="974"/>
    </row>
    <row r="31" spans="1:80" ht="7.5" customHeight="1">
      <c r="A31" s="20"/>
      <c r="B31" s="20"/>
      <c r="C31" s="96"/>
      <c r="D31" s="96"/>
      <c r="E31" s="96"/>
      <c r="F31" s="96"/>
      <c r="G31" s="91"/>
      <c r="H31" s="27"/>
      <c r="I31" s="27"/>
      <c r="J31" s="27"/>
      <c r="K31" s="27"/>
      <c r="L31" s="27"/>
      <c r="M31" s="27"/>
      <c r="N31" s="27"/>
      <c r="O31" s="27"/>
      <c r="P31" s="91"/>
      <c r="Q31" s="91"/>
      <c r="R31" s="91"/>
      <c r="S31" s="91"/>
      <c r="T31" s="81"/>
      <c r="U31" s="81"/>
      <c r="V31" s="80"/>
      <c r="W31" s="84"/>
      <c r="X31" s="84"/>
      <c r="Y31" s="84"/>
      <c r="Z31" s="80"/>
      <c r="AA31" s="42"/>
      <c r="AB31" s="42"/>
      <c r="AC31" s="42"/>
      <c r="AD31" s="107"/>
      <c r="AE31" s="107"/>
      <c r="AF31" s="107"/>
      <c r="AG31" s="91"/>
      <c r="AH31" s="91"/>
      <c r="AL31" s="91"/>
      <c r="AM31" s="91"/>
      <c r="AN31" s="91"/>
      <c r="AO31" s="106"/>
      <c r="AP31" s="106"/>
      <c r="AQ31" s="106"/>
      <c r="AR31" s="106"/>
      <c r="AS31" s="47"/>
      <c r="AT31" s="88"/>
      <c r="AU31" s="484" t="s">
        <v>36</v>
      </c>
      <c r="AV31" s="974"/>
      <c r="AW31" s="974"/>
      <c r="AX31" s="974"/>
      <c r="AY31" s="974"/>
      <c r="AZ31" s="974"/>
      <c r="BB31" s="486" t="s">
        <v>37</v>
      </c>
      <c r="BC31" s="484" t="s">
        <v>38</v>
      </c>
      <c r="BD31" s="484"/>
      <c r="BE31" s="511" t="s">
        <v>15</v>
      </c>
      <c r="BF31" s="1035" t="s">
        <v>150</v>
      </c>
      <c r="BG31" s="1036"/>
      <c r="BH31" s="511" t="s">
        <v>2</v>
      </c>
      <c r="BJ31" s="486" t="s">
        <v>24</v>
      </c>
      <c r="BK31" s="86"/>
      <c r="BL31" s="486" t="s">
        <v>41</v>
      </c>
      <c r="BM31" s="486"/>
      <c r="BN31" s="486"/>
      <c r="BO31" s="511" t="s">
        <v>15</v>
      </c>
      <c r="BP31" s="1035" t="s">
        <v>150</v>
      </c>
      <c r="BQ31" s="1036"/>
      <c r="BR31" s="511" t="s">
        <v>2</v>
      </c>
      <c r="BS31" s="86"/>
      <c r="BT31" s="86"/>
      <c r="BU31" s="86"/>
      <c r="BV31" s="86"/>
      <c r="BW31" s="86"/>
      <c r="BX31" s="86"/>
      <c r="BY31" s="82"/>
      <c r="BZ31" s="72"/>
      <c r="CA31" s="72"/>
    </row>
    <row r="32" spans="1:80" ht="7.5" customHeight="1">
      <c r="A32" s="697" t="s">
        <v>299</v>
      </c>
      <c r="B32" s="697"/>
      <c r="C32" s="697"/>
      <c r="D32" s="697"/>
      <c r="E32" s="697"/>
      <c r="F32" s="697"/>
      <c r="G32" s="697"/>
      <c r="H32" s="697"/>
      <c r="I32" s="697"/>
      <c r="J32" s="697"/>
      <c r="K32" s="697"/>
      <c r="L32" s="697"/>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91"/>
      <c r="AM32" s="91"/>
      <c r="AN32" s="91"/>
      <c r="AO32" s="72"/>
      <c r="AP32" s="106"/>
      <c r="AQ32" s="72"/>
      <c r="AR32" s="72"/>
      <c r="AS32" s="106"/>
      <c r="AT32" s="88"/>
      <c r="AU32" s="974"/>
      <c r="AV32" s="974"/>
      <c r="AW32" s="974"/>
      <c r="AX32" s="974"/>
      <c r="AY32" s="974"/>
      <c r="AZ32" s="974"/>
      <c r="BB32" s="486"/>
      <c r="BC32" s="484"/>
      <c r="BD32" s="484"/>
      <c r="BE32" s="1040"/>
      <c r="BF32" s="1036"/>
      <c r="BG32" s="1036"/>
      <c r="BH32" s="1040"/>
      <c r="BJ32" s="486"/>
      <c r="BK32" s="86"/>
      <c r="BL32" s="486"/>
      <c r="BM32" s="486"/>
      <c r="BN32" s="486"/>
      <c r="BO32" s="1040"/>
      <c r="BP32" s="1036"/>
      <c r="BQ32" s="1036"/>
      <c r="BR32" s="1040"/>
      <c r="BS32" s="86"/>
      <c r="BT32" s="86"/>
      <c r="BU32" s="86"/>
      <c r="BV32" s="86"/>
      <c r="BW32" s="86"/>
      <c r="BX32" s="86"/>
      <c r="BY32" s="82"/>
      <c r="BZ32" s="72"/>
      <c r="CA32" s="72"/>
    </row>
    <row r="33" spans="1:80" ht="7.5" customHeight="1">
      <c r="A33" s="697"/>
      <c r="B33" s="697"/>
      <c r="C33" s="697"/>
      <c r="D33" s="697"/>
      <c r="E33" s="697"/>
      <c r="F33" s="697"/>
      <c r="G33" s="697"/>
      <c r="H33" s="697"/>
      <c r="I33" s="697"/>
      <c r="J33" s="697"/>
      <c r="K33" s="697"/>
      <c r="L33" s="697"/>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91"/>
      <c r="AM33" s="91"/>
      <c r="AN33" s="91"/>
      <c r="AO33" s="72"/>
      <c r="AP33" s="106"/>
      <c r="AQ33" s="72"/>
      <c r="AR33" s="72"/>
      <c r="AS33" s="106"/>
      <c r="AT33" s="88"/>
      <c r="AU33" s="974"/>
      <c r="AV33" s="974"/>
      <c r="AW33" s="974"/>
      <c r="AX33" s="974"/>
      <c r="AY33" s="974"/>
      <c r="AZ33" s="974"/>
      <c r="BB33" s="486"/>
      <c r="BC33" s="484"/>
      <c r="BD33" s="484"/>
      <c r="BE33" s="1039"/>
      <c r="BF33" s="1037"/>
      <c r="BG33" s="1037"/>
      <c r="BH33" s="1039"/>
      <c r="BJ33" s="486"/>
      <c r="BK33" s="86"/>
      <c r="BL33" s="486"/>
      <c r="BM33" s="486"/>
      <c r="BN33" s="486"/>
      <c r="BO33" s="1039"/>
      <c r="BP33" s="1037"/>
      <c r="BQ33" s="1037"/>
      <c r="BR33" s="1039"/>
      <c r="BS33" s="86"/>
      <c r="BT33" s="86"/>
      <c r="BU33" s="86"/>
      <c r="BV33" s="86"/>
      <c r="BW33" s="86"/>
      <c r="BX33" s="86"/>
      <c r="BY33" s="82"/>
      <c r="BZ33" s="72"/>
    </row>
    <row r="34" spans="1:80" ht="7.5" customHeight="1">
      <c r="A34" s="697"/>
      <c r="B34" s="697"/>
      <c r="C34" s="697"/>
      <c r="D34" s="697"/>
      <c r="E34" s="697"/>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91"/>
      <c r="AM34" s="91"/>
      <c r="AN34" s="91"/>
      <c r="AO34" s="106"/>
      <c r="AP34" s="106"/>
      <c r="AQ34" s="72"/>
      <c r="AR34" s="72"/>
      <c r="AS34" s="106"/>
      <c r="AT34" s="88"/>
      <c r="AU34" s="484" t="s">
        <v>42</v>
      </c>
      <c r="AV34" s="974"/>
      <c r="AW34" s="974"/>
      <c r="AX34" s="974"/>
      <c r="AY34" s="974"/>
      <c r="AZ34" s="974"/>
      <c r="BB34" s="486" t="s">
        <v>24</v>
      </c>
      <c r="BC34" s="484" t="s">
        <v>43</v>
      </c>
      <c r="BD34" s="1039"/>
      <c r="BE34" s="1039"/>
      <c r="BF34" s="1039"/>
      <c r="BG34" s="1039"/>
      <c r="BH34" s="1039"/>
      <c r="BI34" s="1039"/>
      <c r="BJ34" s="1039"/>
      <c r="BK34" s="1039"/>
      <c r="BL34" s="1039"/>
      <c r="BW34" s="74"/>
      <c r="BX34" s="74"/>
      <c r="BY34" s="74"/>
    </row>
    <row r="35" spans="1:80" ht="7.5" customHeight="1">
      <c r="A35" s="697"/>
      <c r="B35" s="697"/>
      <c r="C35" s="697"/>
      <c r="D35" s="697"/>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91"/>
      <c r="AM35" s="91"/>
      <c r="AN35" s="91"/>
      <c r="AO35" s="106"/>
      <c r="AP35" s="106"/>
      <c r="AQ35" s="106"/>
      <c r="AR35" s="106"/>
      <c r="AS35" s="72"/>
      <c r="AU35" s="974"/>
      <c r="AV35" s="974"/>
      <c r="AW35" s="974"/>
      <c r="AX35" s="974"/>
      <c r="AY35" s="974"/>
      <c r="AZ35" s="974"/>
      <c r="BB35" s="486"/>
      <c r="BC35" s="1039"/>
      <c r="BD35" s="1039"/>
      <c r="BE35" s="1039"/>
      <c r="BF35" s="1039"/>
      <c r="BG35" s="1039"/>
      <c r="BH35" s="1039"/>
      <c r="BI35" s="1039"/>
      <c r="BJ35" s="1039"/>
      <c r="BK35" s="1039"/>
      <c r="BL35" s="1039"/>
      <c r="BW35" s="74"/>
      <c r="BX35" s="74"/>
      <c r="BY35" s="74"/>
    </row>
    <row r="36" spans="1:80" ht="7.5" customHeight="1">
      <c r="A36" s="697"/>
      <c r="B36" s="697"/>
      <c r="C36" s="697"/>
      <c r="D36" s="697"/>
      <c r="E36" s="697"/>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91"/>
      <c r="AM36" s="91"/>
      <c r="AN36" s="91"/>
      <c r="AO36" s="106"/>
      <c r="AQ36" s="106"/>
      <c r="AR36" s="106"/>
      <c r="AS36" s="72"/>
      <c r="AU36" s="974"/>
      <c r="AV36" s="974"/>
      <c r="AW36" s="974"/>
      <c r="AX36" s="974"/>
      <c r="AY36" s="974"/>
      <c r="AZ36" s="974"/>
      <c r="BB36" s="486"/>
      <c r="BC36" s="1039"/>
      <c r="BD36" s="1039"/>
      <c r="BE36" s="1039"/>
      <c r="BF36" s="1039"/>
      <c r="BG36" s="1039"/>
      <c r="BH36" s="1039"/>
      <c r="BI36" s="1039"/>
      <c r="BJ36" s="1039"/>
      <c r="BK36" s="1039"/>
      <c r="BL36" s="1039"/>
      <c r="BW36" s="74"/>
      <c r="BX36" s="74"/>
      <c r="BY36" s="74"/>
    </row>
    <row r="37" spans="1:80" ht="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106"/>
      <c r="AQ37" s="106"/>
      <c r="AR37" s="106"/>
      <c r="AS37" s="72"/>
      <c r="AU37" s="484" t="s">
        <v>44</v>
      </c>
      <c r="AV37" s="974"/>
      <c r="AW37" s="974"/>
      <c r="AX37" s="974"/>
      <c r="AY37" s="974"/>
      <c r="AZ37" s="974"/>
      <c r="BB37" s="486" t="s">
        <v>24</v>
      </c>
      <c r="BC37" s="487" t="s">
        <v>207</v>
      </c>
      <c r="BD37" s="1038"/>
      <c r="BE37" s="1038"/>
      <c r="BF37" s="1038"/>
      <c r="BG37" s="1038"/>
      <c r="BH37" s="1038"/>
      <c r="BI37" s="1038"/>
      <c r="BJ37" s="1038"/>
      <c r="BK37" s="1038"/>
      <c r="BL37" s="1038"/>
      <c r="BM37" s="1038"/>
      <c r="BN37" s="1038"/>
      <c r="BO37" s="1038"/>
      <c r="BP37" s="1038"/>
      <c r="BQ37" s="1038"/>
      <c r="BR37" s="1038"/>
      <c r="BS37" s="1038"/>
      <c r="BT37" s="1038"/>
      <c r="BU37" s="1038"/>
      <c r="BV37" s="1038"/>
      <c r="BW37" s="1038"/>
      <c r="BX37" s="1039"/>
      <c r="BY37" s="1039"/>
      <c r="BZ37" s="1039"/>
      <c r="CA37" s="72"/>
    </row>
    <row r="38" spans="1:80" ht="7.5" customHeight="1" thickBot="1">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26"/>
      <c r="AJ38" s="26"/>
      <c r="AK38" s="26"/>
      <c r="AL38" s="26"/>
      <c r="AM38" s="26"/>
      <c r="AN38" s="26"/>
      <c r="AO38" s="106"/>
      <c r="AQ38" s="106"/>
      <c r="AR38" s="106"/>
      <c r="AS38" s="106"/>
      <c r="AU38" s="974"/>
      <c r="AV38" s="974"/>
      <c r="AW38" s="974"/>
      <c r="AX38" s="974"/>
      <c r="AY38" s="974"/>
      <c r="AZ38" s="974"/>
      <c r="BB38" s="486"/>
      <c r="BC38" s="1038"/>
      <c r="BD38" s="1038"/>
      <c r="BE38" s="1038"/>
      <c r="BF38" s="1038"/>
      <c r="BG38" s="1038"/>
      <c r="BH38" s="1038"/>
      <c r="BI38" s="1038"/>
      <c r="BJ38" s="1038"/>
      <c r="BK38" s="1038"/>
      <c r="BL38" s="1038"/>
      <c r="BM38" s="1038"/>
      <c r="BN38" s="1038"/>
      <c r="BO38" s="1038"/>
      <c r="BP38" s="1038"/>
      <c r="BQ38" s="1038"/>
      <c r="BR38" s="1038"/>
      <c r="BS38" s="1038"/>
      <c r="BT38" s="1038"/>
      <c r="BU38" s="1038"/>
      <c r="BV38" s="1038"/>
      <c r="BW38" s="1038"/>
      <c r="BX38" s="1039"/>
      <c r="BY38" s="1039"/>
      <c r="BZ38" s="1039"/>
      <c r="CA38" s="72"/>
    </row>
    <row r="39" spans="1:80" ht="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106"/>
      <c r="AP39" s="92"/>
      <c r="AQ39" s="106"/>
      <c r="AR39" s="106"/>
      <c r="AS39" s="106"/>
      <c r="AU39" s="974"/>
      <c r="AV39" s="974"/>
      <c r="AW39" s="974"/>
      <c r="AX39" s="974"/>
      <c r="AY39" s="974"/>
      <c r="AZ39" s="974"/>
      <c r="BB39" s="486"/>
      <c r="BC39" s="1038"/>
      <c r="BD39" s="1038"/>
      <c r="BE39" s="1038"/>
      <c r="BF39" s="1038"/>
      <c r="BG39" s="1038"/>
      <c r="BH39" s="1038"/>
      <c r="BI39" s="1038"/>
      <c r="BJ39" s="1038"/>
      <c r="BK39" s="1038"/>
      <c r="BL39" s="1038"/>
      <c r="BM39" s="1038"/>
      <c r="BN39" s="1038"/>
      <c r="BO39" s="1038"/>
      <c r="BP39" s="1038"/>
      <c r="BQ39" s="1038"/>
      <c r="BR39" s="1038"/>
      <c r="BS39" s="1038"/>
      <c r="BT39" s="1038"/>
      <c r="BU39" s="1038"/>
      <c r="BV39" s="1038"/>
      <c r="BW39" s="1038"/>
      <c r="BX39" s="1039"/>
      <c r="BY39" s="1039"/>
      <c r="BZ39" s="1039"/>
      <c r="CA39" s="72"/>
    </row>
    <row r="40" spans="1:80" ht="7.5" customHeight="1">
      <c r="AJ40" s="68"/>
      <c r="AK40" s="68"/>
      <c r="AL40" s="86"/>
      <c r="AM40" s="68"/>
      <c r="AN40" s="68"/>
      <c r="AO40" s="74"/>
      <c r="AP40" s="92"/>
      <c r="AQ40" s="106"/>
      <c r="AR40" s="106"/>
      <c r="AS40" s="106"/>
      <c r="AU40" s="484" t="s">
        <v>257</v>
      </c>
      <c r="AV40" s="974"/>
      <c r="AW40" s="974"/>
      <c r="AX40" s="974"/>
      <c r="AY40" s="974"/>
      <c r="AZ40" s="974"/>
      <c r="BA40" s="974"/>
      <c r="BB40" s="486" t="s">
        <v>24</v>
      </c>
      <c r="BC40" s="487" t="s">
        <v>259</v>
      </c>
      <c r="BD40" s="974"/>
      <c r="BE40" s="974"/>
      <c r="BF40" s="974"/>
      <c r="BG40" s="974"/>
      <c r="BH40" s="974"/>
      <c r="BI40" s="974"/>
      <c r="BJ40" s="974"/>
      <c r="BK40" s="974"/>
      <c r="BL40" s="974"/>
      <c r="BM40" s="974"/>
      <c r="BN40" s="974"/>
      <c r="BO40" s="974"/>
      <c r="BP40" s="974"/>
      <c r="BQ40" s="974"/>
      <c r="BR40" s="974"/>
      <c r="BS40" s="974"/>
      <c r="BT40" s="974"/>
      <c r="BU40" s="974"/>
      <c r="BV40" s="974"/>
      <c r="BW40" s="974"/>
      <c r="BX40" s="974"/>
      <c r="BY40" s="974"/>
      <c r="BZ40" s="974"/>
      <c r="CA40" s="974"/>
      <c r="CB40" s="974"/>
    </row>
    <row r="41" spans="1:80" ht="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P41" s="92"/>
      <c r="AS41" s="106"/>
      <c r="AT41" s="75"/>
      <c r="AU41" s="974"/>
      <c r="AV41" s="974"/>
      <c r="AW41" s="974"/>
      <c r="AX41" s="974"/>
      <c r="AY41" s="974"/>
      <c r="AZ41" s="974"/>
      <c r="BA41" s="974"/>
      <c r="BB41" s="486"/>
      <c r="BC41" s="974"/>
      <c r="BD41" s="974"/>
      <c r="BE41" s="974"/>
      <c r="BF41" s="974"/>
      <c r="BG41" s="974"/>
      <c r="BH41" s="974"/>
      <c r="BI41" s="974"/>
      <c r="BJ41" s="974"/>
      <c r="BK41" s="974"/>
      <c r="BL41" s="974"/>
      <c r="BM41" s="974"/>
      <c r="BN41" s="974"/>
      <c r="BO41" s="974"/>
      <c r="BP41" s="974"/>
      <c r="BQ41" s="974"/>
      <c r="BR41" s="974"/>
      <c r="BS41" s="974"/>
      <c r="BT41" s="974"/>
      <c r="BU41" s="974"/>
      <c r="BV41" s="974"/>
      <c r="BW41" s="974"/>
      <c r="BX41" s="974"/>
      <c r="BY41" s="974"/>
      <c r="BZ41" s="974"/>
      <c r="CA41" s="974"/>
      <c r="CB41" s="974"/>
    </row>
    <row r="42" spans="1:80" ht="7.5" customHeight="1">
      <c r="A42" s="29"/>
      <c r="B42" s="29"/>
      <c r="C42" s="29"/>
      <c r="D42" s="29"/>
      <c r="E42" s="29"/>
      <c r="F42" s="29"/>
      <c r="G42" s="29"/>
      <c r="H42" s="29"/>
      <c r="I42" s="29"/>
      <c r="J42" s="29"/>
      <c r="K42" s="29"/>
      <c r="L42" s="29"/>
      <c r="M42" s="29"/>
      <c r="N42" s="756" t="s">
        <v>45</v>
      </c>
      <c r="O42" s="756"/>
      <c r="P42" s="756"/>
      <c r="Q42" s="756"/>
      <c r="R42" s="756"/>
      <c r="S42" s="756"/>
      <c r="T42" s="756"/>
      <c r="U42" s="756"/>
      <c r="V42" s="756"/>
      <c r="W42" s="756"/>
      <c r="X42" s="29"/>
      <c r="Y42" s="29"/>
      <c r="Z42" s="29"/>
      <c r="AA42" s="29"/>
      <c r="AB42" s="29"/>
      <c r="AC42" s="29"/>
      <c r="AD42" s="29"/>
      <c r="AE42" s="29"/>
      <c r="AF42" s="29"/>
      <c r="AG42" s="29"/>
      <c r="AH42" s="29"/>
      <c r="AI42" s="29"/>
      <c r="AJ42" s="29"/>
      <c r="AK42" s="29"/>
      <c r="AL42" s="29"/>
      <c r="AM42" s="29"/>
      <c r="AN42" s="29"/>
      <c r="AP42" s="93"/>
      <c r="AS42" s="106"/>
      <c r="AT42" s="82"/>
      <c r="AU42" s="974"/>
      <c r="AV42" s="974"/>
      <c r="AW42" s="974"/>
      <c r="AX42" s="974"/>
      <c r="AY42" s="974"/>
      <c r="AZ42" s="974"/>
      <c r="BA42" s="974"/>
      <c r="BB42" s="486"/>
      <c r="BC42" s="974"/>
      <c r="BD42" s="974"/>
      <c r="BE42" s="974"/>
      <c r="BF42" s="974"/>
      <c r="BG42" s="974"/>
      <c r="BH42" s="974"/>
      <c r="BI42" s="974"/>
      <c r="BJ42" s="974"/>
      <c r="BK42" s="974"/>
      <c r="BL42" s="974"/>
      <c r="BM42" s="974"/>
      <c r="BN42" s="974"/>
      <c r="BO42" s="974"/>
      <c r="BP42" s="974"/>
      <c r="BQ42" s="974"/>
      <c r="BR42" s="974"/>
      <c r="BS42" s="974"/>
      <c r="BT42" s="974"/>
      <c r="BU42" s="974"/>
      <c r="BV42" s="974"/>
      <c r="BW42" s="974"/>
      <c r="BX42" s="974"/>
      <c r="BY42" s="974"/>
      <c r="BZ42" s="974"/>
      <c r="CA42" s="974"/>
      <c r="CB42" s="974"/>
    </row>
    <row r="43" spans="1:80" ht="7.5" customHeight="1">
      <c r="A43" s="47"/>
      <c r="B43" s="47"/>
      <c r="E43" s="47"/>
      <c r="F43" s="47"/>
      <c r="G43" s="47"/>
      <c r="H43" s="47"/>
      <c r="I43" s="47"/>
      <c r="J43" s="47"/>
      <c r="K43" s="47"/>
      <c r="L43" s="47"/>
      <c r="M43" s="47"/>
      <c r="N43" s="756"/>
      <c r="O43" s="756"/>
      <c r="P43" s="756"/>
      <c r="Q43" s="756"/>
      <c r="R43" s="756"/>
      <c r="S43" s="756"/>
      <c r="T43" s="756"/>
      <c r="U43" s="756"/>
      <c r="V43" s="756"/>
      <c r="W43" s="756"/>
      <c r="X43" s="47"/>
      <c r="Y43" s="47"/>
      <c r="Z43" s="47"/>
      <c r="AA43" s="47"/>
      <c r="AB43" s="47"/>
      <c r="AC43" s="47"/>
      <c r="AD43" s="47"/>
      <c r="AE43" s="47"/>
      <c r="AF43" s="47"/>
      <c r="AG43" s="47"/>
      <c r="AH43" s="47"/>
      <c r="AI43" s="47"/>
      <c r="AJ43" s="47"/>
      <c r="AK43" s="47"/>
      <c r="AL43" s="47"/>
      <c r="AM43" s="47"/>
      <c r="AN43" s="47"/>
      <c r="AS43" s="106"/>
      <c r="AT43" s="82"/>
      <c r="AU43" s="33"/>
      <c r="AV43" s="33"/>
      <c r="AW43" s="33"/>
      <c r="AX43" s="33"/>
      <c r="AY43" s="104"/>
      <c r="AZ43" s="104"/>
      <c r="BA43" s="104"/>
      <c r="BB43" s="104"/>
      <c r="BC43" s="104"/>
      <c r="BD43" s="72"/>
      <c r="BZ43" s="86"/>
    </row>
    <row r="44" spans="1:80" ht="7.5" customHeight="1">
      <c r="A44" s="47"/>
      <c r="B44" s="47"/>
      <c r="C44" s="47"/>
      <c r="D44" s="47"/>
      <c r="E44" s="47"/>
      <c r="F44" s="47"/>
      <c r="G44" s="47"/>
      <c r="H44" s="47"/>
      <c r="I44" s="47"/>
      <c r="J44" s="47"/>
      <c r="K44" s="47"/>
      <c r="L44" s="47"/>
      <c r="M44" s="47"/>
      <c r="N44" s="756"/>
      <c r="O44" s="756"/>
      <c r="P44" s="756"/>
      <c r="Q44" s="756"/>
      <c r="R44" s="756"/>
      <c r="S44" s="756"/>
      <c r="T44" s="756"/>
      <c r="U44" s="756"/>
      <c r="V44" s="756"/>
      <c r="W44" s="756"/>
      <c r="X44" s="47"/>
      <c r="Y44" s="47"/>
      <c r="Z44" s="47"/>
      <c r="AA44" s="47"/>
      <c r="AB44" s="47"/>
      <c r="AC44" s="47"/>
      <c r="AD44" s="47"/>
      <c r="AE44" s="47"/>
      <c r="AF44" s="47"/>
      <c r="AG44" s="47"/>
      <c r="AH44" s="47"/>
      <c r="AI44" s="47"/>
      <c r="AJ44" s="47"/>
      <c r="AK44" s="47"/>
      <c r="AL44" s="47"/>
      <c r="AM44" s="47"/>
      <c r="AN44" s="47"/>
      <c r="AO44" s="92"/>
      <c r="AQ44" s="30"/>
      <c r="AR44" s="30"/>
      <c r="AT44" s="484" t="s">
        <v>46</v>
      </c>
      <c r="AU44" s="484"/>
      <c r="AV44" s="484"/>
      <c r="AW44" s="484"/>
      <c r="AX44" s="484"/>
      <c r="AY44" s="484"/>
      <c r="AZ44" s="484"/>
      <c r="BA44" s="484"/>
      <c r="BB44" s="484"/>
      <c r="BC44" s="484"/>
      <c r="BD44" s="484"/>
      <c r="BE44" s="503" t="s">
        <v>15</v>
      </c>
      <c r="BF44" s="1035" t="s">
        <v>150</v>
      </c>
      <c r="BG44" s="1036"/>
      <c r="BH44" s="503" t="s">
        <v>2</v>
      </c>
      <c r="BI44" s="487" t="s">
        <v>47</v>
      </c>
      <c r="BJ44" s="487"/>
      <c r="BK44" s="487"/>
      <c r="BL44" s="487"/>
      <c r="BM44" s="487"/>
      <c r="BN44" s="487"/>
      <c r="BO44" s="503" t="s">
        <v>15</v>
      </c>
      <c r="BP44" s="1035" t="s">
        <v>150</v>
      </c>
      <c r="BQ44" s="1036"/>
      <c r="BR44" s="503" t="s">
        <v>2</v>
      </c>
      <c r="BS44" s="487" t="s">
        <v>48</v>
      </c>
      <c r="BT44" s="487"/>
      <c r="BU44" s="487"/>
      <c r="BV44" s="487"/>
      <c r="BW44" s="487"/>
      <c r="BX44" s="503" t="s">
        <v>15</v>
      </c>
      <c r="BY44" s="1035" t="s">
        <v>150</v>
      </c>
      <c r="BZ44" s="1036"/>
      <c r="CA44" s="503" t="s">
        <v>2</v>
      </c>
      <c r="CB44" s="74"/>
    </row>
    <row r="45" spans="1:80" ht="7.5" customHeight="1">
      <c r="A45" s="47"/>
      <c r="B45" s="47"/>
      <c r="C45" s="47"/>
      <c r="D45" s="47"/>
      <c r="E45" s="47"/>
      <c r="F45" s="47"/>
      <c r="G45" s="47"/>
      <c r="H45" s="47"/>
      <c r="I45" s="47"/>
      <c r="J45" s="47"/>
      <c r="K45" s="47"/>
      <c r="L45" s="47"/>
      <c r="M45" s="47"/>
      <c r="N45" s="756"/>
      <c r="O45" s="756"/>
      <c r="P45" s="756"/>
      <c r="Q45" s="756"/>
      <c r="R45" s="756"/>
      <c r="S45" s="756"/>
      <c r="T45" s="756"/>
      <c r="U45" s="756"/>
      <c r="V45" s="756"/>
      <c r="W45" s="756"/>
      <c r="X45" s="47"/>
      <c r="Y45" s="47"/>
      <c r="Z45" s="47"/>
      <c r="AA45" s="47"/>
      <c r="AB45" s="47"/>
      <c r="AC45" s="47"/>
      <c r="AD45" s="47"/>
      <c r="AE45" s="47"/>
      <c r="AF45" s="47"/>
      <c r="AG45" s="47"/>
      <c r="AH45" s="47"/>
      <c r="AI45" s="47"/>
      <c r="AJ45" s="47"/>
      <c r="AK45" s="47"/>
      <c r="AL45" s="47"/>
      <c r="AM45" s="47"/>
      <c r="AN45" s="47"/>
      <c r="AO45" s="92"/>
      <c r="AP45" s="75"/>
      <c r="AQ45" s="30"/>
      <c r="AR45" s="30"/>
      <c r="AS45" s="82"/>
      <c r="AT45" s="484"/>
      <c r="AU45" s="484"/>
      <c r="AV45" s="484"/>
      <c r="AW45" s="484"/>
      <c r="AX45" s="484"/>
      <c r="AY45" s="484"/>
      <c r="AZ45" s="484"/>
      <c r="BA45" s="484"/>
      <c r="BB45" s="484"/>
      <c r="BC45" s="484"/>
      <c r="BD45" s="484"/>
      <c r="BE45" s="503"/>
      <c r="BF45" s="1036"/>
      <c r="BG45" s="1036"/>
      <c r="BH45" s="503"/>
      <c r="BI45" s="487"/>
      <c r="BJ45" s="487"/>
      <c r="BK45" s="487"/>
      <c r="BL45" s="487"/>
      <c r="BM45" s="487"/>
      <c r="BN45" s="487"/>
      <c r="BO45" s="503"/>
      <c r="BP45" s="1036"/>
      <c r="BQ45" s="1036"/>
      <c r="BR45" s="503"/>
      <c r="BS45" s="487"/>
      <c r="BT45" s="487"/>
      <c r="BU45" s="487"/>
      <c r="BV45" s="487"/>
      <c r="BW45" s="487"/>
      <c r="BX45" s="503"/>
      <c r="BY45" s="1036"/>
      <c r="BZ45" s="1036"/>
      <c r="CA45" s="503"/>
      <c r="CB45" s="74"/>
    </row>
    <row r="46" spans="1:80" ht="7.5" customHeight="1">
      <c r="A46" s="76"/>
      <c r="B46" s="76"/>
      <c r="C46" s="76"/>
      <c r="D46" s="76"/>
      <c r="E46" s="74"/>
      <c r="F46" s="74"/>
      <c r="G46" s="93"/>
      <c r="H46" s="93"/>
      <c r="I46" s="93"/>
      <c r="J46" s="93"/>
      <c r="K46" s="93"/>
      <c r="L46" s="93"/>
      <c r="M46" s="93"/>
      <c r="N46" s="93"/>
      <c r="O46" s="93"/>
      <c r="P46" s="93"/>
      <c r="Q46" s="93"/>
      <c r="R46" s="93"/>
      <c r="S46" s="93"/>
      <c r="T46" s="49"/>
      <c r="U46" s="49"/>
      <c r="V46" s="49"/>
      <c r="W46" s="49"/>
      <c r="X46" s="49"/>
      <c r="Y46" s="49"/>
      <c r="Z46" s="49"/>
      <c r="AA46" s="49"/>
      <c r="AB46" s="72"/>
      <c r="AC46" s="82"/>
      <c r="AD46" s="82"/>
      <c r="AE46" s="82"/>
      <c r="AF46" s="82"/>
      <c r="AH46" s="86"/>
      <c r="AI46" s="86"/>
      <c r="AJ46" s="86"/>
      <c r="AK46" s="86"/>
      <c r="AL46" s="82"/>
      <c r="AM46" s="86"/>
      <c r="AN46" s="86"/>
      <c r="AO46" s="74"/>
      <c r="AP46" s="75"/>
      <c r="AQ46" s="30"/>
      <c r="AR46" s="30"/>
      <c r="AS46" s="82"/>
      <c r="AT46" s="484"/>
      <c r="AU46" s="484"/>
      <c r="AV46" s="484"/>
      <c r="AW46" s="484"/>
      <c r="AX46" s="484"/>
      <c r="AY46" s="484"/>
      <c r="AZ46" s="484"/>
      <c r="BA46" s="484"/>
      <c r="BB46" s="484"/>
      <c r="BC46" s="484"/>
      <c r="BD46" s="484"/>
      <c r="BE46" s="503"/>
      <c r="BF46" s="1037"/>
      <c r="BG46" s="1037"/>
      <c r="BH46" s="503"/>
      <c r="BI46" s="487"/>
      <c r="BJ46" s="487"/>
      <c r="BK46" s="487"/>
      <c r="BL46" s="487"/>
      <c r="BM46" s="487"/>
      <c r="BN46" s="487"/>
      <c r="BO46" s="503"/>
      <c r="BP46" s="1037"/>
      <c r="BQ46" s="1037"/>
      <c r="BR46" s="503"/>
      <c r="BS46" s="487"/>
      <c r="BT46" s="487"/>
      <c r="BU46" s="487"/>
      <c r="BV46" s="487"/>
      <c r="BW46" s="487"/>
      <c r="BX46" s="503"/>
      <c r="BY46" s="1037"/>
      <c r="BZ46" s="1037"/>
      <c r="CA46" s="503"/>
      <c r="CB46" s="74"/>
    </row>
    <row r="47" spans="1:80" ht="7.5" customHeight="1">
      <c r="AJ47" s="82"/>
      <c r="AK47" s="82"/>
      <c r="AM47" s="82"/>
      <c r="AN47" s="74"/>
      <c r="AO47" s="74"/>
      <c r="AP47" s="75"/>
      <c r="AT47" s="72"/>
      <c r="AU47" s="72"/>
      <c r="AV47" s="72"/>
      <c r="AW47" s="72"/>
      <c r="AX47" s="72"/>
      <c r="AY47" s="72"/>
      <c r="AZ47" s="72"/>
      <c r="BA47" s="488" t="s">
        <v>252</v>
      </c>
      <c r="BB47" s="974"/>
      <c r="BC47" s="974"/>
      <c r="BD47" s="974"/>
      <c r="BE47" s="974"/>
      <c r="BF47" s="1028" t="s">
        <v>253</v>
      </c>
      <c r="BG47" s="989"/>
      <c r="BH47" s="503" t="s">
        <v>2</v>
      </c>
      <c r="BI47" s="76"/>
      <c r="BJ47" s="76"/>
      <c r="BK47" s="76"/>
      <c r="BL47" s="76"/>
      <c r="BM47" s="72"/>
      <c r="BN47" s="72"/>
      <c r="BO47" s="72"/>
      <c r="BP47" s="84"/>
      <c r="BQ47" s="84"/>
      <c r="BR47" s="72"/>
      <c r="BS47" s="72"/>
      <c r="BT47" s="72"/>
      <c r="BU47" s="72"/>
      <c r="BV47" s="72"/>
      <c r="BW47" s="72"/>
      <c r="BX47" s="72"/>
      <c r="BY47" s="84"/>
      <c r="BZ47" s="84"/>
      <c r="CA47" s="72"/>
      <c r="CB47" s="72"/>
    </row>
    <row r="48" spans="1:80" ht="7.5" customHeight="1">
      <c r="AJ48" s="82"/>
      <c r="AK48" s="82"/>
      <c r="AL48" s="82"/>
      <c r="AM48" s="82"/>
      <c r="AN48" s="74"/>
      <c r="AO48" s="74"/>
      <c r="AU48" s="76"/>
      <c r="AY48" s="91"/>
      <c r="AZ48" s="85"/>
      <c r="BA48" s="974"/>
      <c r="BB48" s="974"/>
      <c r="BC48" s="974"/>
      <c r="BD48" s="974"/>
      <c r="BE48" s="974"/>
      <c r="BF48" s="989"/>
      <c r="BG48" s="989"/>
      <c r="BH48" s="1034"/>
      <c r="BI48" s="66"/>
      <c r="BJ48" s="66"/>
      <c r="CA48" s="82"/>
      <c r="CB48" s="82"/>
    </row>
    <row r="49" spans="1:80" ht="7.5" customHeight="1">
      <c r="A49" s="484" t="s">
        <v>49</v>
      </c>
      <c r="B49" s="974"/>
      <c r="C49" s="974"/>
      <c r="D49" s="974"/>
      <c r="E49" s="974"/>
      <c r="F49" s="974"/>
      <c r="G49" s="974"/>
      <c r="H49" s="72"/>
      <c r="I49" s="1030" t="s">
        <v>437</v>
      </c>
      <c r="J49" s="503"/>
      <c r="K49" s="1028">
        <v>1</v>
      </c>
      <c r="L49" s="989"/>
      <c r="M49" s="498" t="s">
        <v>20</v>
      </c>
      <c r="N49" s="1028">
        <v>5</v>
      </c>
      <c r="O49" s="989"/>
      <c r="P49" s="498" t="s">
        <v>50</v>
      </c>
      <c r="Q49" s="1028">
        <v>1</v>
      </c>
      <c r="R49" s="1028"/>
      <c r="S49" s="498" t="s">
        <v>21</v>
      </c>
      <c r="U49" s="498"/>
      <c r="V49" s="498"/>
      <c r="W49" s="502"/>
      <c r="X49" s="502"/>
      <c r="Y49" s="498"/>
      <c r="Z49" s="502"/>
      <c r="AA49" s="1001"/>
      <c r="AB49" s="498"/>
      <c r="AC49" s="502"/>
      <c r="AD49" s="498"/>
      <c r="AE49" s="106"/>
      <c r="AF49" s="106"/>
      <c r="AG49" s="106"/>
      <c r="AH49" s="106"/>
      <c r="AI49" s="106"/>
      <c r="AJ49" s="106"/>
      <c r="AK49" s="106"/>
      <c r="AL49" s="106"/>
      <c r="AM49" s="106"/>
      <c r="AN49" s="106"/>
      <c r="AO49" s="92"/>
      <c r="AP49" s="75"/>
      <c r="AS49" s="30"/>
      <c r="AT49" s="82"/>
      <c r="AU49" s="82"/>
      <c r="AY49" s="99"/>
      <c r="AZ49" s="65"/>
      <c r="BA49" s="974"/>
      <c r="BB49" s="974"/>
      <c r="BC49" s="974"/>
      <c r="BD49" s="974"/>
      <c r="BE49" s="974"/>
      <c r="BF49" s="989"/>
      <c r="BG49" s="989"/>
      <c r="BH49" s="974"/>
      <c r="BI49" s="66"/>
      <c r="BJ49" s="66"/>
      <c r="CA49" s="82"/>
      <c r="CB49" s="82"/>
    </row>
    <row r="50" spans="1:80" ht="7.5" customHeight="1">
      <c r="A50" s="974"/>
      <c r="B50" s="974"/>
      <c r="C50" s="974"/>
      <c r="D50" s="974"/>
      <c r="E50" s="974"/>
      <c r="F50" s="974"/>
      <c r="G50" s="974"/>
      <c r="H50" s="72"/>
      <c r="I50" s="503"/>
      <c r="J50" s="503"/>
      <c r="K50" s="989"/>
      <c r="L50" s="989"/>
      <c r="M50" s="1001"/>
      <c r="N50" s="989"/>
      <c r="O50" s="989"/>
      <c r="P50" s="498"/>
      <c r="Q50" s="1028"/>
      <c r="R50" s="1028"/>
      <c r="S50" s="498"/>
      <c r="T50" s="88"/>
      <c r="U50" s="498"/>
      <c r="V50" s="498"/>
      <c r="W50" s="502"/>
      <c r="X50" s="502"/>
      <c r="Y50" s="498"/>
      <c r="Z50" s="1001"/>
      <c r="AA50" s="1001"/>
      <c r="AB50" s="498"/>
      <c r="AC50" s="502"/>
      <c r="AD50" s="498"/>
      <c r="AE50" s="106"/>
      <c r="AF50" s="106"/>
      <c r="AG50" s="106"/>
      <c r="AH50" s="106"/>
      <c r="AI50" s="106"/>
      <c r="AJ50" s="106"/>
      <c r="AK50" s="106"/>
      <c r="AL50" s="106"/>
      <c r="AM50" s="106"/>
      <c r="AN50" s="106"/>
      <c r="AO50" s="93"/>
      <c r="AP50" s="75"/>
      <c r="AQ50" s="75"/>
      <c r="AR50" s="75"/>
      <c r="AS50" s="30"/>
      <c r="AT50" s="484" t="s">
        <v>52</v>
      </c>
      <c r="AU50" s="974"/>
      <c r="AV50" s="974"/>
      <c r="AW50" s="974"/>
      <c r="AX50" s="974"/>
      <c r="AY50" s="974"/>
      <c r="AZ50" s="974"/>
      <c r="BA50" s="974"/>
      <c r="BB50" s="974"/>
      <c r="BG50" s="74"/>
      <c r="BH50" s="74"/>
      <c r="BI50" s="74"/>
      <c r="BJ50" s="74"/>
      <c r="BK50" s="98"/>
      <c r="BL50" s="98"/>
      <c r="BM50" s="98"/>
      <c r="BN50" s="75"/>
      <c r="BO50" s="75"/>
      <c r="BP50" s="74"/>
      <c r="BQ50" s="74"/>
      <c r="BR50" s="74"/>
      <c r="BS50" s="74"/>
      <c r="BT50" s="74"/>
      <c r="BU50" s="74"/>
      <c r="BV50" s="74"/>
      <c r="BW50" s="74"/>
      <c r="BX50" s="74"/>
      <c r="CA50" s="72"/>
      <c r="CB50" s="72"/>
    </row>
    <row r="51" spans="1:80" ht="7.5" customHeight="1">
      <c r="A51" s="974"/>
      <c r="B51" s="974"/>
      <c r="C51" s="974"/>
      <c r="D51" s="974"/>
      <c r="E51" s="974"/>
      <c r="F51" s="974"/>
      <c r="G51" s="974"/>
      <c r="H51" s="72"/>
      <c r="I51" s="503"/>
      <c r="J51" s="503"/>
      <c r="K51" s="989"/>
      <c r="L51" s="989"/>
      <c r="M51" s="1001"/>
      <c r="N51" s="989"/>
      <c r="O51" s="989"/>
      <c r="P51" s="498"/>
      <c r="Q51" s="1028"/>
      <c r="R51" s="1028"/>
      <c r="S51" s="498"/>
      <c r="T51" s="88"/>
      <c r="U51" s="498"/>
      <c r="V51" s="498"/>
      <c r="W51" s="502"/>
      <c r="X51" s="502"/>
      <c r="Y51" s="498"/>
      <c r="Z51" s="1001"/>
      <c r="AA51" s="1001"/>
      <c r="AB51" s="498"/>
      <c r="AC51" s="502"/>
      <c r="AD51" s="498"/>
      <c r="AE51" s="106"/>
      <c r="AF51" s="106"/>
      <c r="AG51" s="106"/>
      <c r="AH51" s="106"/>
      <c r="AI51" s="106"/>
      <c r="AJ51" s="106"/>
      <c r="AK51" s="106"/>
      <c r="AL51" s="106"/>
      <c r="AM51" s="106"/>
      <c r="AN51" s="106"/>
      <c r="AP51" s="75"/>
      <c r="AQ51" s="75"/>
      <c r="AR51" s="75"/>
      <c r="AS51" s="30"/>
      <c r="AT51" s="974"/>
      <c r="AU51" s="974"/>
      <c r="AV51" s="974"/>
      <c r="AW51" s="974"/>
      <c r="AX51" s="974"/>
      <c r="AY51" s="974"/>
      <c r="AZ51" s="974"/>
      <c r="BA51" s="974"/>
      <c r="BB51" s="974"/>
      <c r="BG51" s="74"/>
      <c r="BH51" s="74"/>
      <c r="BI51" s="74"/>
      <c r="BJ51" s="74"/>
      <c r="BK51" s="98"/>
      <c r="BL51" s="98"/>
      <c r="BM51" s="98"/>
      <c r="BN51" s="75"/>
      <c r="BO51" s="75"/>
      <c r="BP51" s="74"/>
      <c r="BQ51" s="74"/>
      <c r="BR51" s="74"/>
      <c r="BS51" s="74"/>
      <c r="BT51" s="74"/>
      <c r="BU51" s="74"/>
      <c r="BV51" s="74"/>
      <c r="BW51" s="74"/>
      <c r="BX51" s="74"/>
      <c r="CA51" s="72"/>
      <c r="CB51" s="72"/>
    </row>
    <row r="52" spans="1:80" ht="7.5" customHeight="1">
      <c r="AJ52" s="82"/>
      <c r="AK52" s="82"/>
      <c r="AM52" s="82"/>
      <c r="AO52" s="74"/>
      <c r="AQ52" s="75"/>
      <c r="AR52" s="75"/>
      <c r="AT52" s="974"/>
      <c r="AU52" s="974"/>
      <c r="AV52" s="974"/>
      <c r="AW52" s="974"/>
      <c r="AX52" s="974"/>
      <c r="AY52" s="974"/>
      <c r="AZ52" s="974"/>
      <c r="BA52" s="974"/>
      <c r="BB52" s="974"/>
      <c r="BG52" s="74"/>
      <c r="BH52" s="74"/>
      <c r="BI52" s="74"/>
      <c r="BJ52" s="74"/>
      <c r="BK52" s="98"/>
      <c r="BL52" s="98"/>
      <c r="BM52" s="98"/>
      <c r="BN52" s="75"/>
      <c r="BO52" s="75"/>
      <c r="BP52" s="74"/>
      <c r="BQ52" s="74"/>
      <c r="BR52" s="74"/>
      <c r="BS52" s="74"/>
      <c r="BT52" s="74"/>
      <c r="BU52" s="74"/>
      <c r="BV52" s="74"/>
      <c r="BW52" s="74"/>
      <c r="BX52" s="74"/>
      <c r="CA52" s="72"/>
      <c r="CB52" s="72"/>
    </row>
    <row r="53" spans="1:80" ht="7.5" customHeight="1">
      <c r="A53" s="484" t="s">
        <v>53</v>
      </c>
      <c r="B53" s="974"/>
      <c r="C53" s="974"/>
      <c r="D53" s="974"/>
      <c r="E53" s="974"/>
      <c r="F53" s="974"/>
      <c r="G53" s="974"/>
      <c r="H53" s="72"/>
      <c r="I53" s="1031" t="s">
        <v>153</v>
      </c>
      <c r="J53" s="1032"/>
      <c r="K53" s="1032"/>
      <c r="L53" s="1032"/>
      <c r="M53" s="1032"/>
      <c r="N53" s="1032"/>
      <c r="O53" s="1032"/>
      <c r="P53" s="1032"/>
      <c r="Q53" s="1032"/>
      <c r="R53" s="1032"/>
      <c r="S53" s="1032"/>
      <c r="T53" s="1032"/>
      <c r="U53" s="1032"/>
      <c r="V53" s="1032"/>
      <c r="W53" s="1033" t="s">
        <v>144</v>
      </c>
      <c r="X53" s="1033"/>
      <c r="Y53" s="1033"/>
      <c r="Z53" s="1033"/>
      <c r="AA53" s="1033"/>
      <c r="AB53" s="488" t="s">
        <v>16</v>
      </c>
      <c r="AC53" s="669"/>
      <c r="AD53" s="974"/>
      <c r="AE53" s="974"/>
      <c r="AF53" s="72"/>
      <c r="AG53" s="72"/>
      <c r="AH53" s="72"/>
      <c r="AI53" s="72"/>
      <c r="AJ53" s="72"/>
      <c r="AK53" s="72"/>
      <c r="AL53" s="72"/>
      <c r="AM53" s="72"/>
      <c r="AN53" s="72"/>
      <c r="AP53" s="82"/>
      <c r="AQ53" s="75"/>
      <c r="AR53" s="75"/>
      <c r="AT53" s="91"/>
      <c r="AU53" s="487" t="s">
        <v>55</v>
      </c>
      <c r="AV53" s="974"/>
      <c r="AW53" s="974"/>
      <c r="AX53" s="974"/>
      <c r="AY53" s="974"/>
      <c r="AZ53" s="974"/>
      <c r="BA53" s="974"/>
      <c r="BB53" s="974"/>
      <c r="BC53" s="486" t="s">
        <v>56</v>
      </c>
      <c r="BD53" s="974"/>
      <c r="BE53" s="1029">
        <v>65</v>
      </c>
      <c r="BF53" s="1000"/>
      <c r="BG53" s="484" t="s">
        <v>57</v>
      </c>
      <c r="BH53" s="974"/>
      <c r="BR53" s="74"/>
      <c r="BS53" s="74"/>
      <c r="BT53" s="74"/>
      <c r="BU53" s="74"/>
      <c r="BV53" s="74"/>
      <c r="BW53" s="74"/>
      <c r="BX53" s="74"/>
      <c r="BY53" s="74"/>
      <c r="BZ53" s="74"/>
      <c r="CA53" s="72"/>
      <c r="CB53" s="72"/>
    </row>
    <row r="54" spans="1:80" ht="7.5" customHeight="1">
      <c r="A54" s="974"/>
      <c r="B54" s="974"/>
      <c r="C54" s="974"/>
      <c r="D54" s="974"/>
      <c r="E54" s="974"/>
      <c r="F54" s="974"/>
      <c r="G54" s="974"/>
      <c r="H54" s="72"/>
      <c r="I54" s="1032"/>
      <c r="J54" s="1032"/>
      <c r="K54" s="1032"/>
      <c r="L54" s="1032"/>
      <c r="M54" s="1032"/>
      <c r="N54" s="1032"/>
      <c r="O54" s="1032"/>
      <c r="P54" s="1032"/>
      <c r="Q54" s="1032"/>
      <c r="R54" s="1032"/>
      <c r="S54" s="1032"/>
      <c r="T54" s="1032"/>
      <c r="U54" s="1032"/>
      <c r="V54" s="1032"/>
      <c r="W54" s="1033"/>
      <c r="X54" s="1033"/>
      <c r="Y54" s="1033"/>
      <c r="Z54" s="1033"/>
      <c r="AA54" s="1033"/>
      <c r="AB54" s="488"/>
      <c r="AC54" s="1002"/>
      <c r="AD54" s="974"/>
      <c r="AE54" s="974"/>
      <c r="AH54" s="72"/>
      <c r="AI54" s="72"/>
      <c r="AJ54" s="72"/>
      <c r="AK54" s="72"/>
      <c r="AL54" s="72"/>
      <c r="AM54" s="72"/>
      <c r="AN54" s="72"/>
      <c r="AO54" s="75"/>
      <c r="AP54" s="82"/>
      <c r="AQ54" s="75"/>
      <c r="AR54" s="75"/>
      <c r="AT54" s="91"/>
      <c r="AU54" s="974"/>
      <c r="AV54" s="974"/>
      <c r="AW54" s="974"/>
      <c r="AX54" s="974"/>
      <c r="AY54" s="974"/>
      <c r="AZ54" s="974"/>
      <c r="BA54" s="974"/>
      <c r="BB54" s="974"/>
      <c r="BC54" s="974"/>
      <c r="BD54" s="974"/>
      <c r="BE54" s="1000"/>
      <c r="BF54" s="1000"/>
      <c r="BG54" s="974"/>
      <c r="BH54" s="974"/>
      <c r="BR54" s="74"/>
      <c r="BS54" s="74"/>
      <c r="BT54" s="74"/>
      <c r="BU54" s="74"/>
      <c r="BV54" s="74"/>
      <c r="BW54" s="74"/>
      <c r="BX54" s="74"/>
      <c r="BY54" s="74"/>
      <c r="BZ54" s="74"/>
      <c r="CA54" s="72"/>
      <c r="CB54" s="72"/>
    </row>
    <row r="55" spans="1:80" ht="7.5" customHeight="1">
      <c r="A55" s="974"/>
      <c r="B55" s="974"/>
      <c r="C55" s="974"/>
      <c r="D55" s="974"/>
      <c r="E55" s="974"/>
      <c r="F55" s="974"/>
      <c r="G55" s="974"/>
      <c r="H55" s="72"/>
      <c r="I55" s="1032"/>
      <c r="J55" s="1032"/>
      <c r="K55" s="1032"/>
      <c r="L55" s="1032"/>
      <c r="M55" s="1032"/>
      <c r="N55" s="1032"/>
      <c r="O55" s="1032"/>
      <c r="P55" s="1032"/>
      <c r="Q55" s="1032"/>
      <c r="R55" s="1032"/>
      <c r="S55" s="1032"/>
      <c r="T55" s="1032"/>
      <c r="U55" s="1032"/>
      <c r="V55" s="1032"/>
      <c r="W55" s="1033"/>
      <c r="X55" s="1033"/>
      <c r="Y55" s="1033"/>
      <c r="Z55" s="1033"/>
      <c r="AA55" s="1033"/>
      <c r="AB55" s="488"/>
      <c r="AC55" s="72"/>
      <c r="AD55" s="72"/>
      <c r="AH55" s="72"/>
      <c r="AI55" s="72"/>
      <c r="AJ55" s="72"/>
      <c r="AK55" s="72"/>
      <c r="AL55" s="72"/>
      <c r="AM55" s="72"/>
      <c r="AN55" s="72"/>
      <c r="AO55" s="75"/>
      <c r="AP55" s="82"/>
      <c r="AQ55" s="75"/>
      <c r="AR55" s="75"/>
      <c r="AS55" s="75"/>
      <c r="AT55" s="91"/>
      <c r="AU55" s="974"/>
      <c r="AV55" s="974"/>
      <c r="AW55" s="974"/>
      <c r="AX55" s="974"/>
      <c r="AY55" s="974"/>
      <c r="AZ55" s="974"/>
      <c r="BA55" s="974"/>
      <c r="BB55" s="974"/>
      <c r="BC55" s="974"/>
      <c r="BD55" s="974"/>
      <c r="BE55" s="1000"/>
      <c r="BF55" s="1000"/>
      <c r="BG55" s="974"/>
      <c r="BH55" s="974"/>
      <c r="BI55" s="72"/>
      <c r="BT55" s="74"/>
      <c r="BU55" s="74"/>
      <c r="BV55" s="74"/>
      <c r="BW55" s="74"/>
      <c r="BX55" s="74"/>
      <c r="BY55" s="74"/>
      <c r="BZ55" s="74"/>
      <c r="CA55" s="104"/>
      <c r="CB55" s="104"/>
    </row>
    <row r="56" spans="1:80" ht="7.5" customHeight="1">
      <c r="AO56" s="75"/>
      <c r="AQ56" s="82"/>
      <c r="AR56" s="82"/>
      <c r="AS56" s="75"/>
      <c r="AT56" s="91"/>
      <c r="AU56" s="484" t="s">
        <v>255</v>
      </c>
      <c r="AV56" s="974"/>
      <c r="AW56" s="974"/>
      <c r="AX56" s="974"/>
      <c r="AY56" s="974"/>
      <c r="AZ56" s="974"/>
      <c r="BA56" s="974"/>
      <c r="BB56" s="974"/>
      <c r="BC56" s="974"/>
      <c r="BD56" s="974"/>
      <c r="BE56" s="974"/>
      <c r="BF56" s="974"/>
      <c r="BG56" s="974"/>
      <c r="BH56" s="974"/>
      <c r="BI56" s="974"/>
      <c r="BJ56" s="974"/>
      <c r="BK56" s="974"/>
      <c r="BL56" s="974"/>
      <c r="BM56" s="974"/>
      <c r="BN56" s="974"/>
      <c r="BO56" s="974"/>
      <c r="BP56" s="974"/>
      <c r="BQ56" s="974"/>
      <c r="BR56" s="974"/>
      <c r="BS56" s="974"/>
      <c r="BT56" s="974"/>
      <c r="BU56" s="974"/>
      <c r="BV56" s="974"/>
      <c r="BW56" s="974"/>
      <c r="BX56" s="974"/>
      <c r="BY56" s="74"/>
      <c r="BZ56" s="74"/>
      <c r="CA56" s="104"/>
      <c r="CB56" s="104"/>
    </row>
    <row r="57" spans="1:80" ht="7.5" customHeight="1">
      <c r="A57" s="484" t="s">
        <v>58</v>
      </c>
      <c r="B57" s="974"/>
      <c r="C57" s="974"/>
      <c r="D57" s="974"/>
      <c r="E57" s="974"/>
      <c r="F57" s="974"/>
      <c r="G57" s="974"/>
      <c r="H57" s="72"/>
      <c r="I57" s="1030" t="s">
        <v>436</v>
      </c>
      <c r="J57" s="503"/>
      <c r="K57" s="1028">
        <v>1</v>
      </c>
      <c r="L57" s="989"/>
      <c r="M57" s="498" t="s">
        <v>20</v>
      </c>
      <c r="N57" s="1028">
        <v>6</v>
      </c>
      <c r="O57" s="989"/>
      <c r="P57" s="498" t="s">
        <v>50</v>
      </c>
      <c r="Q57" s="1028">
        <v>1</v>
      </c>
      <c r="R57" s="1028"/>
      <c r="S57" s="498" t="s">
        <v>21</v>
      </c>
      <c r="U57" s="498" t="s">
        <v>437</v>
      </c>
      <c r="V57" s="498"/>
      <c r="W57" s="1028">
        <v>2</v>
      </c>
      <c r="X57" s="1028"/>
      <c r="Y57" s="498" t="s">
        <v>20</v>
      </c>
      <c r="Z57" s="1026">
        <v>5</v>
      </c>
      <c r="AA57" s="1027"/>
      <c r="AB57" s="498" t="s">
        <v>50</v>
      </c>
      <c r="AC57" s="1028">
        <v>31</v>
      </c>
      <c r="AD57" s="1028"/>
      <c r="AE57" s="498" t="s">
        <v>21</v>
      </c>
      <c r="AF57" s="106"/>
      <c r="AG57" s="106"/>
      <c r="AH57" s="106"/>
      <c r="AI57" s="106"/>
      <c r="AJ57" s="106"/>
      <c r="AK57" s="106"/>
      <c r="AL57" s="106"/>
      <c r="AM57" s="106"/>
      <c r="AN57" s="106"/>
      <c r="AO57" s="75"/>
      <c r="AP57" s="86"/>
      <c r="AQ57" s="82"/>
      <c r="AR57" s="82"/>
      <c r="AS57" s="75"/>
      <c r="AT57" s="7"/>
      <c r="AU57" s="974"/>
      <c r="AV57" s="974"/>
      <c r="AW57" s="974"/>
      <c r="AX57" s="974"/>
      <c r="AY57" s="974"/>
      <c r="AZ57" s="974"/>
      <c r="BA57" s="974"/>
      <c r="BB57" s="974"/>
      <c r="BC57" s="974"/>
      <c r="BD57" s="974"/>
      <c r="BE57" s="974"/>
      <c r="BF57" s="974"/>
      <c r="BG57" s="974"/>
      <c r="BH57" s="974"/>
      <c r="BI57" s="974"/>
      <c r="BJ57" s="974"/>
      <c r="BK57" s="974"/>
      <c r="BL57" s="974"/>
      <c r="BM57" s="974"/>
      <c r="BN57" s="974"/>
      <c r="BO57" s="974"/>
      <c r="BP57" s="974"/>
      <c r="BQ57" s="974"/>
      <c r="BR57" s="974"/>
      <c r="BS57" s="974"/>
      <c r="BT57" s="974"/>
      <c r="BU57" s="974"/>
      <c r="BV57" s="974"/>
      <c r="BW57" s="974"/>
      <c r="BX57" s="974"/>
      <c r="BY57" s="74"/>
      <c r="BZ57" s="74"/>
      <c r="CA57" s="104"/>
      <c r="CB57" s="104"/>
    </row>
    <row r="58" spans="1:80" ht="7.5" customHeight="1">
      <c r="A58" s="974"/>
      <c r="B58" s="974"/>
      <c r="C58" s="974"/>
      <c r="D58" s="974"/>
      <c r="E58" s="974"/>
      <c r="F58" s="974"/>
      <c r="G58" s="974"/>
      <c r="H58" s="72"/>
      <c r="I58" s="503"/>
      <c r="J58" s="503"/>
      <c r="K58" s="989"/>
      <c r="L58" s="989"/>
      <c r="M58" s="1001"/>
      <c r="N58" s="989"/>
      <c r="O58" s="989"/>
      <c r="P58" s="498"/>
      <c r="Q58" s="1028"/>
      <c r="R58" s="1028"/>
      <c r="S58" s="498"/>
      <c r="T58" s="88" t="s">
        <v>51</v>
      </c>
      <c r="U58" s="498"/>
      <c r="V58" s="498"/>
      <c r="W58" s="1028"/>
      <c r="X58" s="1028"/>
      <c r="Y58" s="498"/>
      <c r="Z58" s="1027"/>
      <c r="AA58" s="1027"/>
      <c r="AB58" s="498"/>
      <c r="AC58" s="1028"/>
      <c r="AD58" s="1028"/>
      <c r="AE58" s="498"/>
      <c r="AF58" s="106"/>
      <c r="AG58" s="106"/>
      <c r="AH58" s="106"/>
      <c r="AI58" s="106"/>
      <c r="AJ58" s="106"/>
      <c r="AK58" s="106"/>
      <c r="AL58" s="106"/>
      <c r="AM58" s="106"/>
      <c r="AN58" s="106"/>
      <c r="AO58" s="75"/>
      <c r="AP58" s="86"/>
      <c r="AQ58" s="82"/>
      <c r="AR58" s="82"/>
      <c r="AS58" s="75"/>
      <c r="AT58" s="26"/>
      <c r="AU58" s="974"/>
      <c r="AV58" s="974"/>
      <c r="AW58" s="974"/>
      <c r="AX58" s="974"/>
      <c r="AY58" s="974"/>
      <c r="AZ58" s="974"/>
      <c r="BA58" s="974"/>
      <c r="BB58" s="974"/>
      <c r="BC58" s="974"/>
      <c r="BD58" s="974"/>
      <c r="BE58" s="974"/>
      <c r="BF58" s="974"/>
      <c r="BG58" s="974"/>
      <c r="BH58" s="974"/>
      <c r="BI58" s="974"/>
      <c r="BJ58" s="974"/>
      <c r="BK58" s="974"/>
      <c r="BL58" s="974"/>
      <c r="BM58" s="974"/>
      <c r="BN58" s="974"/>
      <c r="BO58" s="974"/>
      <c r="BP58" s="974"/>
      <c r="BQ58" s="974"/>
      <c r="BR58" s="974"/>
      <c r="BS58" s="974"/>
      <c r="BT58" s="974"/>
      <c r="BU58" s="974"/>
      <c r="BV58" s="974"/>
      <c r="BW58" s="974"/>
      <c r="BX58" s="974"/>
      <c r="BY58" s="74"/>
      <c r="BZ58" s="74"/>
      <c r="CA58" s="104"/>
      <c r="CB58" s="104"/>
    </row>
    <row r="59" spans="1:80" ht="7.5" customHeight="1">
      <c r="A59" s="974"/>
      <c r="B59" s="974"/>
      <c r="C59" s="974"/>
      <c r="D59" s="974"/>
      <c r="E59" s="974"/>
      <c r="F59" s="974"/>
      <c r="G59" s="974"/>
      <c r="H59" s="72"/>
      <c r="I59" s="503"/>
      <c r="J59" s="503"/>
      <c r="K59" s="989"/>
      <c r="L59" s="989"/>
      <c r="M59" s="1001"/>
      <c r="N59" s="989"/>
      <c r="O59" s="989"/>
      <c r="P59" s="498"/>
      <c r="Q59" s="1028"/>
      <c r="R59" s="1028"/>
      <c r="S59" s="498"/>
      <c r="T59" s="88"/>
      <c r="U59" s="498"/>
      <c r="V59" s="498"/>
      <c r="W59" s="1028"/>
      <c r="X59" s="1028"/>
      <c r="Y59" s="498"/>
      <c r="Z59" s="1027"/>
      <c r="AA59" s="1027"/>
      <c r="AB59" s="498"/>
      <c r="AC59" s="1028"/>
      <c r="AD59" s="1028"/>
      <c r="AE59" s="498"/>
      <c r="AF59" s="106"/>
      <c r="AG59" s="106"/>
      <c r="AH59" s="106"/>
      <c r="AI59" s="106"/>
      <c r="AJ59" s="106"/>
      <c r="AK59" s="106"/>
      <c r="AL59" s="106"/>
      <c r="AM59" s="106"/>
      <c r="AN59" s="106"/>
      <c r="AO59" s="75"/>
      <c r="AP59" s="86"/>
      <c r="AQ59" s="86"/>
      <c r="AR59" s="86"/>
      <c r="AS59" s="75"/>
      <c r="AT59" s="26"/>
      <c r="AU59" s="487" t="s">
        <v>60</v>
      </c>
      <c r="AV59" s="974"/>
      <c r="AW59" s="974"/>
      <c r="AX59" s="974"/>
      <c r="AY59" s="974"/>
      <c r="AZ59" s="974"/>
      <c r="BA59" s="974"/>
      <c r="BB59" s="72"/>
      <c r="BC59" s="72"/>
      <c r="BD59" s="72"/>
      <c r="BE59" s="72"/>
      <c r="BF59" s="72"/>
      <c r="BG59" s="72"/>
      <c r="BH59" s="72"/>
      <c r="BI59" s="72"/>
      <c r="BS59" s="75"/>
      <c r="BU59" s="74"/>
      <c r="BV59" s="74"/>
      <c r="BW59" s="74"/>
      <c r="BX59" s="74"/>
      <c r="BY59" s="74"/>
      <c r="BZ59" s="74"/>
    </row>
    <row r="60" spans="1:80" ht="7.5" customHeight="1">
      <c r="AO60" s="75"/>
      <c r="AP60" s="75"/>
      <c r="AQ60" s="86"/>
      <c r="AR60" s="86"/>
      <c r="AS60" s="75"/>
      <c r="AT60" s="26"/>
      <c r="AU60" s="974"/>
      <c r="AV60" s="974"/>
      <c r="AW60" s="974"/>
      <c r="AX60" s="974"/>
      <c r="AY60" s="974"/>
      <c r="AZ60" s="974"/>
      <c r="BA60" s="974"/>
      <c r="BB60" s="72"/>
      <c r="BC60" s="72"/>
      <c r="BD60" s="72"/>
      <c r="BE60" s="72"/>
      <c r="BF60" s="72"/>
      <c r="BG60" s="72"/>
      <c r="BH60" s="72"/>
      <c r="BI60" s="72"/>
      <c r="BS60" s="75"/>
      <c r="BT60" s="74"/>
      <c r="BU60" s="74"/>
      <c r="BV60" s="74"/>
      <c r="BW60" s="74"/>
      <c r="BX60" s="74"/>
      <c r="BY60" s="74"/>
      <c r="BZ60" s="74"/>
    </row>
    <row r="61" spans="1:80" ht="7.5" customHeight="1">
      <c r="A61" s="484" t="s">
        <v>59</v>
      </c>
      <c r="B61" s="974"/>
      <c r="C61" s="974"/>
      <c r="D61" s="974"/>
      <c r="E61" s="974"/>
      <c r="F61" s="974"/>
      <c r="G61" s="974"/>
      <c r="H61" s="72"/>
      <c r="I61" s="1030" t="s">
        <v>436</v>
      </c>
      <c r="J61" s="503"/>
      <c r="K61" s="1028">
        <v>1</v>
      </c>
      <c r="L61" s="989"/>
      <c r="M61" s="498" t="s">
        <v>20</v>
      </c>
      <c r="N61" s="1028">
        <v>6</v>
      </c>
      <c r="O61" s="989"/>
      <c r="P61" s="498" t="s">
        <v>50</v>
      </c>
      <c r="Q61" s="1028">
        <v>1</v>
      </c>
      <c r="R61" s="1028"/>
      <c r="S61" s="498" t="s">
        <v>21</v>
      </c>
      <c r="U61" s="498" t="s">
        <v>437</v>
      </c>
      <c r="V61" s="498"/>
      <c r="W61" s="1028">
        <v>1</v>
      </c>
      <c r="X61" s="1028"/>
      <c r="Y61" s="498" t="s">
        <v>20</v>
      </c>
      <c r="Z61" s="1028">
        <v>8</v>
      </c>
      <c r="AA61" s="989"/>
      <c r="AB61" s="498" t="s">
        <v>50</v>
      </c>
      <c r="AC61" s="1028">
        <v>31</v>
      </c>
      <c r="AD61" s="1028"/>
      <c r="AE61" s="498" t="s">
        <v>21</v>
      </c>
      <c r="AF61" s="106"/>
      <c r="AG61" s="106"/>
      <c r="AH61" s="106"/>
      <c r="AI61" s="106"/>
      <c r="AJ61" s="106"/>
      <c r="AK61" s="106"/>
      <c r="AL61" s="106"/>
      <c r="AM61" s="106"/>
      <c r="AN61" s="106"/>
      <c r="AO61" s="75"/>
      <c r="AP61" s="75"/>
      <c r="AQ61" s="86"/>
      <c r="AR61" s="86"/>
      <c r="AS61" s="82"/>
      <c r="AT61" s="29"/>
      <c r="AU61" s="974"/>
      <c r="AV61" s="974"/>
      <c r="AW61" s="974"/>
      <c r="AX61" s="974"/>
      <c r="AY61" s="974"/>
      <c r="AZ61" s="974"/>
      <c r="BA61" s="974"/>
      <c r="BB61" s="72"/>
      <c r="BC61" s="74"/>
      <c r="BD61" s="74"/>
      <c r="BE61" s="74"/>
      <c r="BF61" s="74"/>
      <c r="BG61" s="74"/>
      <c r="BH61" s="74"/>
      <c r="BI61" s="74"/>
      <c r="BJ61" s="74"/>
      <c r="BK61" s="98"/>
      <c r="BS61" s="75"/>
      <c r="BT61" s="74"/>
      <c r="BU61" s="74"/>
      <c r="BV61" s="74"/>
      <c r="BW61" s="74"/>
      <c r="BX61" s="74"/>
      <c r="BY61" s="74"/>
      <c r="BZ61" s="74"/>
    </row>
    <row r="62" spans="1:80" ht="7.5" customHeight="1">
      <c r="A62" s="974"/>
      <c r="B62" s="974"/>
      <c r="C62" s="974"/>
      <c r="D62" s="974"/>
      <c r="E62" s="974"/>
      <c r="F62" s="974"/>
      <c r="G62" s="974"/>
      <c r="H62" s="72"/>
      <c r="I62" s="503"/>
      <c r="J62" s="503"/>
      <c r="K62" s="989"/>
      <c r="L62" s="989"/>
      <c r="M62" s="1001"/>
      <c r="N62" s="989"/>
      <c r="O62" s="989"/>
      <c r="P62" s="498"/>
      <c r="Q62" s="1028"/>
      <c r="R62" s="1028"/>
      <c r="S62" s="498"/>
      <c r="T62" s="88" t="s">
        <v>51</v>
      </c>
      <c r="U62" s="498"/>
      <c r="V62" s="498"/>
      <c r="W62" s="1028"/>
      <c r="X62" s="1028"/>
      <c r="Y62" s="498"/>
      <c r="Z62" s="989"/>
      <c r="AA62" s="989"/>
      <c r="AB62" s="498"/>
      <c r="AC62" s="1028"/>
      <c r="AD62" s="1028"/>
      <c r="AE62" s="498"/>
      <c r="AF62" s="106"/>
      <c r="AG62" s="106"/>
      <c r="AH62" s="106"/>
      <c r="AI62" s="106"/>
      <c r="AJ62" s="106"/>
      <c r="AK62" s="106"/>
      <c r="AL62" s="106"/>
      <c r="AM62" s="106"/>
      <c r="AN62" s="106"/>
      <c r="AO62" s="82"/>
      <c r="AP62" s="75"/>
      <c r="AQ62" s="75"/>
      <c r="AR62" s="75"/>
      <c r="AS62" s="82"/>
      <c r="AU62" s="484" t="s">
        <v>61</v>
      </c>
      <c r="AV62" s="974"/>
      <c r="AW62" s="974"/>
      <c r="AX62" s="974"/>
      <c r="AY62" s="974"/>
      <c r="AZ62" s="974"/>
      <c r="BA62" s="974"/>
      <c r="BB62" s="974"/>
      <c r="BC62" s="974"/>
      <c r="BD62" s="974"/>
      <c r="BE62" s="506" t="s">
        <v>24</v>
      </c>
      <c r="BF62" s="501" t="s">
        <v>62</v>
      </c>
      <c r="BG62" s="974"/>
      <c r="BH62" s="974"/>
      <c r="BI62" s="974"/>
      <c r="BJ62" s="974"/>
      <c r="BK62" s="974"/>
      <c r="BL62" s="974"/>
      <c r="BM62" s="974"/>
      <c r="BN62" s="974"/>
      <c r="BO62" s="974"/>
      <c r="BP62" s="974"/>
      <c r="BQ62" s="974"/>
      <c r="BR62" s="974"/>
      <c r="BS62" s="974"/>
      <c r="BT62" s="974"/>
      <c r="BU62" s="974"/>
      <c r="BV62" s="974"/>
      <c r="BW62" s="974"/>
      <c r="BX62" s="974"/>
      <c r="BY62" s="974"/>
      <c r="BZ62" s="974"/>
      <c r="CA62" s="974"/>
      <c r="CB62" s="974"/>
    </row>
    <row r="63" spans="1:80" ht="7.5" customHeight="1">
      <c r="A63" s="974"/>
      <c r="B63" s="974"/>
      <c r="C63" s="974"/>
      <c r="D63" s="974"/>
      <c r="E63" s="974"/>
      <c r="F63" s="974"/>
      <c r="G63" s="974"/>
      <c r="H63" s="72"/>
      <c r="I63" s="503"/>
      <c r="J63" s="503"/>
      <c r="K63" s="989"/>
      <c r="L63" s="989"/>
      <c r="M63" s="1001"/>
      <c r="N63" s="989"/>
      <c r="O63" s="989"/>
      <c r="P63" s="498"/>
      <c r="Q63" s="1028"/>
      <c r="R63" s="1028"/>
      <c r="S63" s="498"/>
      <c r="T63" s="88"/>
      <c r="U63" s="498"/>
      <c r="V63" s="498"/>
      <c r="W63" s="1028"/>
      <c r="X63" s="1028"/>
      <c r="Y63" s="498"/>
      <c r="Z63" s="989"/>
      <c r="AA63" s="989"/>
      <c r="AB63" s="498"/>
      <c r="AC63" s="1028"/>
      <c r="AD63" s="1028"/>
      <c r="AE63" s="498"/>
      <c r="AF63" s="106"/>
      <c r="AG63" s="106"/>
      <c r="AH63" s="106"/>
      <c r="AI63" s="106"/>
      <c r="AJ63" s="106"/>
      <c r="AK63" s="106"/>
      <c r="AL63" s="106"/>
      <c r="AM63" s="106"/>
      <c r="AN63" s="106"/>
      <c r="AO63" s="82"/>
      <c r="AP63" s="75"/>
      <c r="AQ63" s="75"/>
      <c r="AR63" s="75"/>
      <c r="AS63" s="82"/>
      <c r="AT63" s="104"/>
      <c r="AU63" s="974"/>
      <c r="AV63" s="974"/>
      <c r="AW63" s="974"/>
      <c r="AX63" s="974"/>
      <c r="AY63" s="974"/>
      <c r="AZ63" s="974"/>
      <c r="BA63" s="974"/>
      <c r="BB63" s="974"/>
      <c r="BC63" s="974"/>
      <c r="BD63" s="974"/>
      <c r="BE63" s="507"/>
      <c r="BF63" s="974"/>
      <c r="BG63" s="974"/>
      <c r="BH63" s="974"/>
      <c r="BI63" s="974"/>
      <c r="BJ63" s="974"/>
      <c r="BK63" s="974"/>
      <c r="BL63" s="974"/>
      <c r="BM63" s="974"/>
      <c r="BN63" s="974"/>
      <c r="BO63" s="974"/>
      <c r="BP63" s="974"/>
      <c r="BQ63" s="974"/>
      <c r="BR63" s="974"/>
      <c r="BS63" s="974"/>
      <c r="BT63" s="974"/>
      <c r="BU63" s="974"/>
      <c r="BV63" s="974"/>
      <c r="BW63" s="974"/>
      <c r="BX63" s="974"/>
      <c r="BY63" s="974"/>
      <c r="BZ63" s="974"/>
      <c r="CA63" s="974"/>
      <c r="CB63" s="974"/>
    </row>
    <row r="64" spans="1:80" ht="7.5" customHeight="1">
      <c r="AJ64" s="82"/>
      <c r="AK64" s="82"/>
      <c r="AM64" s="82"/>
      <c r="AO64" s="74"/>
      <c r="AP64" s="75"/>
      <c r="AQ64" s="75"/>
      <c r="AR64" s="75"/>
      <c r="AS64" s="86"/>
      <c r="AT64" s="104"/>
      <c r="AU64" s="974"/>
      <c r="AV64" s="974"/>
      <c r="AW64" s="974"/>
      <c r="AX64" s="974"/>
      <c r="AY64" s="974"/>
      <c r="AZ64" s="974"/>
      <c r="BA64" s="974"/>
      <c r="BB64" s="974"/>
      <c r="BC64" s="974"/>
      <c r="BD64" s="974"/>
      <c r="BE64" s="507"/>
      <c r="BF64" s="974"/>
      <c r="BG64" s="974"/>
      <c r="BH64" s="974"/>
      <c r="BI64" s="974"/>
      <c r="BJ64" s="974"/>
      <c r="BK64" s="974"/>
      <c r="BL64" s="974"/>
      <c r="BM64" s="974"/>
      <c r="BN64" s="974"/>
      <c r="BO64" s="974"/>
      <c r="BP64" s="974"/>
      <c r="BQ64" s="974"/>
      <c r="BR64" s="974"/>
      <c r="BS64" s="974"/>
      <c r="BT64" s="974"/>
      <c r="BU64" s="974"/>
      <c r="BV64" s="974"/>
      <c r="BW64" s="974"/>
      <c r="BX64" s="974"/>
      <c r="BY64" s="974"/>
      <c r="BZ64" s="974"/>
      <c r="CA64" s="974"/>
      <c r="CB64" s="974"/>
    </row>
    <row r="65" spans="1:80" ht="7.5" customHeight="1">
      <c r="A65" s="484" t="s">
        <v>258</v>
      </c>
      <c r="B65" s="974"/>
      <c r="C65" s="974"/>
      <c r="D65" s="974"/>
      <c r="E65" s="974"/>
      <c r="F65" s="974"/>
      <c r="G65" s="974"/>
      <c r="H65" s="101"/>
      <c r="I65" s="1022" t="s">
        <v>217</v>
      </c>
      <c r="J65" s="1022"/>
      <c r="K65" s="1022"/>
      <c r="L65" s="1022"/>
      <c r="M65" s="1022"/>
      <c r="N65" s="1022"/>
      <c r="O65" s="1022"/>
      <c r="P65" s="1022"/>
      <c r="Q65" s="1023"/>
      <c r="R65" s="1023"/>
      <c r="S65" s="1023"/>
      <c r="T65" s="104"/>
      <c r="AO65" s="82"/>
      <c r="AP65" s="75"/>
      <c r="AQ65" s="75"/>
      <c r="AR65" s="75"/>
      <c r="AS65" s="86"/>
      <c r="AT65" s="72"/>
      <c r="AU65" s="72"/>
      <c r="AV65" s="72"/>
      <c r="AW65" s="72"/>
      <c r="AX65" s="72"/>
      <c r="AY65" s="72"/>
      <c r="AZ65" s="72"/>
      <c r="BA65" s="72"/>
      <c r="BB65" s="72"/>
      <c r="BC65" s="72"/>
      <c r="BD65" s="72"/>
      <c r="BE65" s="72"/>
      <c r="BF65" s="84"/>
      <c r="BG65" s="84"/>
      <c r="BH65" s="72"/>
      <c r="BI65" s="76"/>
      <c r="BJ65" s="76"/>
      <c r="BK65" s="76"/>
      <c r="BL65" s="76"/>
      <c r="BM65" s="72"/>
      <c r="BN65" s="72"/>
      <c r="BO65" s="72"/>
      <c r="BP65" s="84"/>
      <c r="BQ65" s="84"/>
      <c r="BR65" s="72"/>
      <c r="BS65" s="72"/>
      <c r="BT65" s="72"/>
      <c r="BU65" s="72"/>
      <c r="BV65" s="72"/>
      <c r="BW65" s="72"/>
      <c r="BX65" s="72"/>
      <c r="BY65" s="84"/>
      <c r="BZ65" s="84"/>
    </row>
    <row r="66" spans="1:80" ht="7.5" customHeight="1">
      <c r="A66" s="974"/>
      <c r="B66" s="974"/>
      <c r="C66" s="974"/>
      <c r="D66" s="974"/>
      <c r="E66" s="974"/>
      <c r="F66" s="974"/>
      <c r="G66" s="974"/>
      <c r="H66" s="101"/>
      <c r="I66" s="1022"/>
      <c r="J66" s="1022"/>
      <c r="K66" s="1022"/>
      <c r="L66" s="1022"/>
      <c r="M66" s="1022"/>
      <c r="N66" s="1022"/>
      <c r="O66" s="1022"/>
      <c r="P66" s="1022"/>
      <c r="Q66" s="1023"/>
      <c r="R66" s="1023"/>
      <c r="S66" s="1023"/>
      <c r="T66" s="104"/>
      <c r="AO66" s="86"/>
      <c r="AP66" s="75"/>
      <c r="AQ66" s="75"/>
      <c r="AR66" s="75"/>
      <c r="AS66" s="86"/>
      <c r="AT66" s="484" t="s">
        <v>64</v>
      </c>
      <c r="AU66" s="974"/>
      <c r="AV66" s="974"/>
      <c r="AW66" s="974"/>
      <c r="AX66" s="974"/>
      <c r="AY66" s="974"/>
      <c r="AZ66" s="104"/>
    </row>
    <row r="67" spans="1:80" ht="7.5" customHeight="1">
      <c r="A67" s="974"/>
      <c r="B67" s="974"/>
      <c r="C67" s="974"/>
      <c r="D67" s="974"/>
      <c r="E67" s="974"/>
      <c r="F67" s="974"/>
      <c r="G67" s="974"/>
      <c r="H67" s="101"/>
      <c r="I67" s="1022"/>
      <c r="J67" s="1022"/>
      <c r="K67" s="1022"/>
      <c r="L67" s="1022"/>
      <c r="M67" s="1022"/>
      <c r="N67" s="1022"/>
      <c r="O67" s="1022"/>
      <c r="P67" s="1022"/>
      <c r="Q67" s="1023"/>
      <c r="R67" s="1023"/>
      <c r="S67" s="1023"/>
      <c r="T67" s="104"/>
      <c r="AO67" s="86"/>
      <c r="AP67" s="75"/>
      <c r="AQ67" s="75"/>
      <c r="AR67" s="75"/>
      <c r="AS67" s="75"/>
      <c r="AT67" s="974"/>
      <c r="AU67" s="974"/>
      <c r="AV67" s="974"/>
      <c r="AW67" s="974"/>
      <c r="AX67" s="974"/>
      <c r="AY67" s="974"/>
      <c r="AZ67" s="104"/>
      <c r="BC67" s="31"/>
      <c r="BD67" s="31"/>
      <c r="BE67" s="31"/>
    </row>
    <row r="68" spans="1:80" ht="7.5" customHeight="1">
      <c r="AJ68" s="82"/>
      <c r="AK68" s="82"/>
      <c r="AL68" s="82"/>
      <c r="AM68" s="82"/>
      <c r="AN68" s="74"/>
      <c r="AO68" s="74"/>
      <c r="AP68" s="75"/>
      <c r="AQ68" s="75"/>
      <c r="AR68" s="75"/>
      <c r="AS68" s="75"/>
      <c r="AT68" s="974"/>
      <c r="AU68" s="974"/>
      <c r="AV68" s="974"/>
      <c r="AW68" s="974"/>
      <c r="AX68" s="974"/>
      <c r="AY68" s="974"/>
      <c r="AZ68" s="104"/>
      <c r="BB68" s="31"/>
      <c r="BC68" s="31"/>
      <c r="BD68" s="31"/>
      <c r="BE68" s="31"/>
    </row>
    <row r="69" spans="1:80" ht="7.5" customHeight="1">
      <c r="A69" s="484" t="s">
        <v>63</v>
      </c>
      <c r="B69" s="974"/>
      <c r="C69" s="974"/>
      <c r="D69" s="974"/>
      <c r="E69" s="974"/>
      <c r="F69" s="974"/>
      <c r="G69" s="974"/>
      <c r="H69" s="72"/>
      <c r="I69" s="1024" t="s">
        <v>319</v>
      </c>
      <c r="J69" s="1025"/>
      <c r="K69" s="1025"/>
      <c r="L69" s="1025"/>
      <c r="M69" s="1025"/>
      <c r="N69" s="1025"/>
      <c r="O69" s="1025"/>
      <c r="P69" s="1025"/>
      <c r="Q69" s="1025"/>
      <c r="R69" s="1025"/>
      <c r="S69" s="1025"/>
      <c r="T69" s="104"/>
      <c r="U69" s="617" t="s">
        <v>297</v>
      </c>
      <c r="V69" s="974"/>
      <c r="W69" s="974"/>
      <c r="X69" s="974"/>
      <c r="Y69" s="974"/>
      <c r="Z69" s="974"/>
      <c r="AA69" s="1020" t="s">
        <v>320</v>
      </c>
      <c r="AB69" s="1021"/>
      <c r="AC69" s="1021"/>
      <c r="AD69" s="1021"/>
      <c r="AE69" s="1021"/>
      <c r="AF69" s="1021"/>
      <c r="AG69" s="93"/>
      <c r="AH69" s="92"/>
      <c r="AI69" s="92"/>
      <c r="AJ69" s="92"/>
      <c r="AK69" s="92"/>
      <c r="AL69" s="92"/>
      <c r="AM69" s="92"/>
      <c r="AN69" s="92"/>
      <c r="AO69" s="86"/>
      <c r="AP69" s="75"/>
      <c r="AQ69" s="75"/>
      <c r="AR69" s="75"/>
      <c r="AS69" s="75"/>
      <c r="AT69" s="72"/>
      <c r="AU69" s="484" t="s">
        <v>159</v>
      </c>
      <c r="AV69" s="974"/>
      <c r="AW69" s="974"/>
      <c r="AX69" s="974"/>
      <c r="AY69" s="974"/>
      <c r="AZ69" s="974"/>
      <c r="BA69" s="974"/>
      <c r="BB69" s="974"/>
      <c r="BC69" s="974"/>
      <c r="BD69" s="486" t="s">
        <v>24</v>
      </c>
      <c r="BE69" s="499" t="s">
        <v>15</v>
      </c>
      <c r="BF69" s="1019" t="s">
        <v>223</v>
      </c>
      <c r="BG69" s="998"/>
      <c r="BH69" s="998"/>
      <c r="BI69" s="998"/>
      <c r="BJ69" s="998"/>
      <c r="BK69" s="998"/>
      <c r="BL69" s="998"/>
      <c r="BM69" s="998"/>
      <c r="BN69" s="998"/>
      <c r="BO69" s="998"/>
      <c r="BP69" s="998"/>
      <c r="BQ69" s="998"/>
      <c r="BR69" s="499" t="s">
        <v>16</v>
      </c>
      <c r="BS69" s="72"/>
      <c r="BT69" s="72"/>
      <c r="BU69" s="72"/>
      <c r="BV69" s="72"/>
      <c r="BW69" s="72"/>
      <c r="BX69" s="72"/>
      <c r="BY69" s="72"/>
      <c r="BZ69" s="72"/>
    </row>
    <row r="70" spans="1:80" ht="7.5" customHeight="1">
      <c r="A70" s="974"/>
      <c r="B70" s="974"/>
      <c r="C70" s="974"/>
      <c r="D70" s="974"/>
      <c r="E70" s="974"/>
      <c r="F70" s="974"/>
      <c r="G70" s="974"/>
      <c r="H70" s="72"/>
      <c r="I70" s="1025"/>
      <c r="J70" s="1025"/>
      <c r="K70" s="1025"/>
      <c r="L70" s="1025"/>
      <c r="M70" s="1025"/>
      <c r="N70" s="1025"/>
      <c r="O70" s="1025"/>
      <c r="P70" s="1025"/>
      <c r="Q70" s="1025"/>
      <c r="R70" s="1025"/>
      <c r="S70" s="1025"/>
      <c r="T70" s="104"/>
      <c r="U70" s="974"/>
      <c r="V70" s="974"/>
      <c r="W70" s="974"/>
      <c r="X70" s="974"/>
      <c r="Y70" s="974"/>
      <c r="Z70" s="974"/>
      <c r="AA70" s="1021"/>
      <c r="AB70" s="1021"/>
      <c r="AC70" s="1021"/>
      <c r="AD70" s="1021"/>
      <c r="AE70" s="1021"/>
      <c r="AF70" s="1021"/>
      <c r="AG70" s="93"/>
      <c r="AH70" s="92"/>
      <c r="AI70" s="92"/>
      <c r="AJ70" s="92"/>
      <c r="AK70" s="92"/>
      <c r="AL70" s="92"/>
      <c r="AM70" s="92"/>
      <c r="AN70" s="92"/>
      <c r="AO70" s="75"/>
      <c r="AP70" s="75"/>
      <c r="AQ70" s="75"/>
      <c r="AR70" s="75"/>
      <c r="AS70" s="75"/>
      <c r="AT70" s="72"/>
      <c r="AU70" s="974"/>
      <c r="AV70" s="974"/>
      <c r="AW70" s="974"/>
      <c r="AX70" s="974"/>
      <c r="AY70" s="974"/>
      <c r="AZ70" s="974"/>
      <c r="BA70" s="974"/>
      <c r="BB70" s="974"/>
      <c r="BC70" s="974"/>
      <c r="BD70" s="486"/>
      <c r="BE70" s="974"/>
      <c r="BF70" s="998"/>
      <c r="BG70" s="998"/>
      <c r="BH70" s="998"/>
      <c r="BI70" s="998"/>
      <c r="BJ70" s="998"/>
      <c r="BK70" s="998"/>
      <c r="BL70" s="998"/>
      <c r="BM70" s="998"/>
      <c r="BN70" s="998"/>
      <c r="BO70" s="998"/>
      <c r="BP70" s="998"/>
      <c r="BQ70" s="998"/>
      <c r="BR70" s="974"/>
      <c r="BS70" s="72"/>
      <c r="BT70" s="72"/>
      <c r="BU70" s="72"/>
      <c r="BV70" s="72"/>
      <c r="BW70" s="72"/>
      <c r="BX70" s="72"/>
      <c r="BY70" s="72"/>
      <c r="BZ70" s="72"/>
    </row>
    <row r="71" spans="1:80" ht="7.5" customHeight="1">
      <c r="A71" s="974"/>
      <c r="B71" s="974"/>
      <c r="C71" s="974"/>
      <c r="D71" s="974"/>
      <c r="E71" s="974"/>
      <c r="F71" s="974"/>
      <c r="G71" s="974"/>
      <c r="H71" s="72"/>
      <c r="I71" s="1025"/>
      <c r="J71" s="1025"/>
      <c r="K71" s="1025"/>
      <c r="L71" s="1025"/>
      <c r="M71" s="1025"/>
      <c r="N71" s="1025"/>
      <c r="O71" s="1025"/>
      <c r="P71" s="1025"/>
      <c r="Q71" s="1025"/>
      <c r="R71" s="1025"/>
      <c r="S71" s="1025"/>
      <c r="T71" s="104"/>
      <c r="U71" s="974"/>
      <c r="V71" s="974"/>
      <c r="W71" s="974"/>
      <c r="X71" s="974"/>
      <c r="Y71" s="974"/>
      <c r="Z71" s="974"/>
      <c r="AA71" s="1021"/>
      <c r="AB71" s="1021"/>
      <c r="AC71" s="1021"/>
      <c r="AD71" s="1021"/>
      <c r="AE71" s="1021"/>
      <c r="AF71" s="1021"/>
      <c r="AG71" s="93"/>
      <c r="AH71" s="92"/>
      <c r="AI71" s="92"/>
      <c r="AJ71" s="92"/>
      <c r="AK71" s="92"/>
      <c r="AL71" s="92"/>
      <c r="AM71" s="92"/>
      <c r="AN71" s="92"/>
      <c r="AO71" s="75"/>
      <c r="AP71" s="75"/>
      <c r="AQ71" s="75"/>
      <c r="AR71" s="75"/>
      <c r="AS71" s="75"/>
      <c r="AT71" s="72"/>
      <c r="AU71" s="974"/>
      <c r="AV71" s="974"/>
      <c r="AW71" s="974"/>
      <c r="AX71" s="974"/>
      <c r="AY71" s="974"/>
      <c r="AZ71" s="974"/>
      <c r="BA71" s="974"/>
      <c r="BB71" s="974"/>
      <c r="BC71" s="974"/>
      <c r="BD71" s="1001"/>
      <c r="BE71" s="974"/>
      <c r="BF71" s="998"/>
      <c r="BG71" s="998"/>
      <c r="BH71" s="998"/>
      <c r="BI71" s="998"/>
      <c r="BJ71" s="998"/>
      <c r="BK71" s="998"/>
      <c r="BL71" s="998"/>
      <c r="BM71" s="998"/>
      <c r="BN71" s="998"/>
      <c r="BO71" s="998"/>
      <c r="BP71" s="998"/>
      <c r="BQ71" s="998"/>
      <c r="BR71" s="974"/>
      <c r="BS71" s="72"/>
      <c r="BT71" s="72"/>
      <c r="BU71" s="72"/>
      <c r="BV71" s="72"/>
      <c r="BW71" s="72"/>
      <c r="BX71" s="72"/>
      <c r="BY71" s="72"/>
      <c r="BZ71" s="72"/>
    </row>
    <row r="72" spans="1:80" ht="7.5" customHeight="1">
      <c r="A72" s="74"/>
      <c r="B72" s="104"/>
      <c r="C72" s="104"/>
      <c r="D72" s="104"/>
      <c r="E72" s="104"/>
      <c r="F72" s="104"/>
      <c r="G72" s="750" t="s">
        <v>296</v>
      </c>
      <c r="H72" s="974"/>
      <c r="I72" s="974"/>
      <c r="J72" s="974"/>
      <c r="K72" s="974"/>
      <c r="L72" s="974"/>
      <c r="M72" s="974"/>
      <c r="N72" s="974"/>
      <c r="O72" s="974"/>
      <c r="P72" s="974"/>
      <c r="Q72" s="974"/>
      <c r="R72" s="974"/>
      <c r="S72" s="974"/>
      <c r="T72" s="974"/>
      <c r="U72" s="974"/>
      <c r="V72" s="974"/>
      <c r="W72" s="974"/>
      <c r="X72" s="974"/>
      <c r="Y72" s="974"/>
      <c r="Z72" s="974"/>
      <c r="AA72" s="974"/>
      <c r="AB72" s="974"/>
      <c r="AC72" s="974"/>
      <c r="AD72" s="78"/>
      <c r="AE72" s="78"/>
      <c r="AF72" s="78"/>
      <c r="AG72" s="93"/>
      <c r="AH72" s="93"/>
      <c r="AI72" s="93"/>
      <c r="AJ72" s="93"/>
      <c r="AK72" s="93"/>
      <c r="AL72" s="93"/>
      <c r="AM72" s="93"/>
      <c r="AN72" s="93"/>
      <c r="AO72" s="75"/>
      <c r="AP72" s="75"/>
      <c r="AQ72" s="75"/>
      <c r="AR72" s="75"/>
      <c r="AS72" s="75"/>
      <c r="AT72" s="106"/>
      <c r="AU72" s="76"/>
      <c r="AV72" s="76"/>
      <c r="AW72" s="76"/>
      <c r="AX72" s="76"/>
      <c r="AY72" s="76"/>
      <c r="AZ72" s="76"/>
      <c r="BL72" s="499"/>
      <c r="BM72" s="499"/>
      <c r="BN72" s="499"/>
      <c r="BO72" s="499"/>
      <c r="BP72" s="499"/>
      <c r="BQ72" s="499"/>
      <c r="BR72" s="499"/>
      <c r="BS72" s="499"/>
      <c r="BT72" s="499"/>
      <c r="BU72" s="499"/>
      <c r="BV72" s="499"/>
      <c r="BW72" s="82"/>
      <c r="BX72" s="82"/>
      <c r="BY72" s="82"/>
      <c r="BZ72" s="82"/>
    </row>
    <row r="73" spans="1:80" ht="7.5" customHeight="1">
      <c r="G73" s="974"/>
      <c r="H73" s="974"/>
      <c r="I73" s="974"/>
      <c r="J73" s="974"/>
      <c r="K73" s="974"/>
      <c r="L73" s="974"/>
      <c r="M73" s="974"/>
      <c r="N73" s="974"/>
      <c r="O73" s="974"/>
      <c r="P73" s="974"/>
      <c r="Q73" s="974"/>
      <c r="R73" s="974"/>
      <c r="S73" s="974"/>
      <c r="T73" s="974"/>
      <c r="U73" s="974"/>
      <c r="V73" s="974"/>
      <c r="W73" s="974"/>
      <c r="X73" s="974"/>
      <c r="Y73" s="974"/>
      <c r="Z73" s="974"/>
      <c r="AA73" s="974"/>
      <c r="AB73" s="974"/>
      <c r="AC73" s="974"/>
      <c r="AO73" s="82"/>
      <c r="AP73" s="75"/>
      <c r="AQ73" s="75"/>
      <c r="AR73" s="75"/>
      <c r="AS73" s="75"/>
      <c r="AT73" s="106"/>
      <c r="AU73" s="484" t="s">
        <v>239</v>
      </c>
      <c r="AV73" s="974"/>
      <c r="AW73" s="974"/>
      <c r="AX73" s="974"/>
      <c r="AY73" s="974"/>
      <c r="AZ73" s="974"/>
      <c r="BA73" s="974"/>
      <c r="BB73" s="974"/>
      <c r="BC73" s="974"/>
      <c r="BD73" s="974"/>
      <c r="BE73" s="974"/>
      <c r="BF73" s="974"/>
      <c r="BG73" s="974"/>
      <c r="BH73" s="974"/>
      <c r="BI73" s="974"/>
      <c r="BJ73" s="974"/>
      <c r="BK73" s="974"/>
      <c r="BL73" s="974"/>
      <c r="BM73" s="974"/>
      <c r="BN73" s="974"/>
      <c r="BO73" s="974"/>
      <c r="BP73" s="974"/>
      <c r="BQ73" s="974"/>
      <c r="BR73" s="974"/>
      <c r="BS73" s="974"/>
      <c r="BT73" s="974"/>
      <c r="BU73" s="974"/>
      <c r="BV73" s="974"/>
      <c r="BW73" s="974"/>
      <c r="BX73" s="974"/>
      <c r="BY73" s="974"/>
      <c r="BZ73" s="974"/>
      <c r="CA73" s="974"/>
    </row>
    <row r="74" spans="1:80" ht="7.5" customHeight="1">
      <c r="G74" s="974"/>
      <c r="H74" s="974"/>
      <c r="I74" s="974"/>
      <c r="J74" s="974"/>
      <c r="K74" s="974"/>
      <c r="L74" s="974"/>
      <c r="M74" s="974"/>
      <c r="N74" s="974"/>
      <c r="O74" s="974"/>
      <c r="P74" s="974"/>
      <c r="Q74" s="974"/>
      <c r="R74" s="974"/>
      <c r="S74" s="974"/>
      <c r="T74" s="974"/>
      <c r="U74" s="974"/>
      <c r="V74" s="974"/>
      <c r="W74" s="974"/>
      <c r="X74" s="974"/>
      <c r="Y74" s="974"/>
      <c r="Z74" s="974"/>
      <c r="AA74" s="974"/>
      <c r="AB74" s="974"/>
      <c r="AC74" s="974"/>
      <c r="AO74" s="82"/>
      <c r="AP74" s="75"/>
      <c r="AQ74" s="75"/>
      <c r="AR74" s="75"/>
      <c r="AS74" s="75"/>
      <c r="AT74" s="106"/>
      <c r="AU74" s="974"/>
      <c r="AV74" s="974"/>
      <c r="AW74" s="974"/>
      <c r="AX74" s="974"/>
      <c r="AY74" s="974"/>
      <c r="AZ74" s="974"/>
      <c r="BA74" s="974"/>
      <c r="BB74" s="974"/>
      <c r="BC74" s="974"/>
      <c r="BD74" s="974"/>
      <c r="BE74" s="974"/>
      <c r="BF74" s="974"/>
      <c r="BG74" s="974"/>
      <c r="BH74" s="974"/>
      <c r="BI74" s="974"/>
      <c r="BJ74" s="974"/>
      <c r="BK74" s="974"/>
      <c r="BL74" s="974"/>
      <c r="BM74" s="974"/>
      <c r="BN74" s="974"/>
      <c r="BO74" s="974"/>
      <c r="BP74" s="974"/>
      <c r="BQ74" s="974"/>
      <c r="BR74" s="974"/>
      <c r="BS74" s="974"/>
      <c r="BT74" s="974"/>
      <c r="BU74" s="974"/>
      <c r="BV74" s="974"/>
      <c r="BW74" s="974"/>
      <c r="BX74" s="974"/>
      <c r="BY74" s="974"/>
      <c r="BZ74" s="974"/>
      <c r="CA74" s="974"/>
    </row>
    <row r="75" spans="1:80" ht="7.5" customHeight="1">
      <c r="AL75" s="86"/>
      <c r="AO75" s="74"/>
      <c r="AP75" s="75"/>
      <c r="AQ75" s="75"/>
      <c r="AR75" s="75"/>
      <c r="AS75" s="75"/>
      <c r="AT75" s="106"/>
      <c r="AU75" s="974"/>
      <c r="AV75" s="974"/>
      <c r="AW75" s="974"/>
      <c r="AX75" s="974"/>
      <c r="AY75" s="974"/>
      <c r="AZ75" s="974"/>
      <c r="BA75" s="974"/>
      <c r="BB75" s="974"/>
      <c r="BC75" s="974"/>
      <c r="BD75" s="974"/>
      <c r="BE75" s="974"/>
      <c r="BF75" s="974"/>
      <c r="BG75" s="974"/>
      <c r="BH75" s="974"/>
      <c r="BI75" s="974"/>
      <c r="BJ75" s="974"/>
      <c r="BK75" s="974"/>
      <c r="BL75" s="974"/>
      <c r="BM75" s="974"/>
      <c r="BN75" s="974"/>
      <c r="BO75" s="974"/>
      <c r="BP75" s="974"/>
      <c r="BQ75" s="974"/>
      <c r="BR75" s="974"/>
      <c r="BS75" s="974"/>
      <c r="BT75" s="974"/>
      <c r="BU75" s="974"/>
      <c r="BV75" s="974"/>
      <c r="BW75" s="974"/>
      <c r="BX75" s="974"/>
      <c r="BY75" s="974"/>
      <c r="BZ75" s="974"/>
      <c r="CA75" s="974"/>
    </row>
    <row r="76" spans="1:80" ht="7.5" customHeight="1">
      <c r="AJ76" s="68"/>
      <c r="AK76" s="68"/>
      <c r="AL76" s="82"/>
      <c r="AM76" s="68"/>
      <c r="AN76" s="68"/>
      <c r="AO76" s="74"/>
      <c r="AP76" s="75"/>
      <c r="AQ76" s="75"/>
      <c r="AR76" s="75"/>
      <c r="AS76" s="75"/>
      <c r="AT76" s="106"/>
      <c r="AU76" s="76"/>
      <c r="AV76" s="76"/>
      <c r="AW76" s="76"/>
      <c r="AX76" s="484" t="s">
        <v>76</v>
      </c>
      <c r="AY76" s="974"/>
      <c r="AZ76" s="974"/>
      <c r="BA76" s="974"/>
      <c r="BB76" s="974"/>
      <c r="BC76" s="974"/>
      <c r="BD76" s="974"/>
      <c r="BE76" s="974"/>
      <c r="BF76" s="974"/>
      <c r="BG76" s="974"/>
      <c r="BH76" s="974"/>
      <c r="BI76" s="974"/>
      <c r="BJ76" s="974"/>
      <c r="BK76" s="974"/>
      <c r="BL76" s="974"/>
      <c r="BM76" s="974"/>
      <c r="BN76" s="974"/>
      <c r="BO76" s="974"/>
      <c r="BP76" s="974"/>
      <c r="BQ76" s="974"/>
      <c r="BR76" s="974"/>
      <c r="BS76" s="974"/>
      <c r="BT76" s="974"/>
      <c r="BU76" s="974"/>
      <c r="BV76" s="974"/>
      <c r="BW76" s="974"/>
      <c r="BX76" s="974"/>
      <c r="BY76" s="974"/>
      <c r="BZ76" s="974"/>
      <c r="CA76" s="974"/>
      <c r="CB76" s="974"/>
    </row>
    <row r="77" spans="1:80" ht="7.5" customHeight="1">
      <c r="A77" s="104"/>
      <c r="B77" s="104"/>
      <c r="C77" s="104"/>
      <c r="D77" s="104"/>
      <c r="E77" s="104"/>
      <c r="F77" s="104"/>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O77" s="75"/>
      <c r="AP77" s="75"/>
      <c r="AQ77" s="75"/>
      <c r="AR77" s="75"/>
      <c r="AS77" s="75"/>
      <c r="AT77" s="106"/>
      <c r="AU77" s="76"/>
      <c r="AV77" s="76"/>
      <c r="AW77" s="76"/>
      <c r="AX77" s="974"/>
      <c r="AY77" s="974"/>
      <c r="AZ77" s="974"/>
      <c r="BA77" s="974"/>
      <c r="BB77" s="974"/>
      <c r="BC77" s="974"/>
      <c r="BD77" s="974"/>
      <c r="BE77" s="974"/>
      <c r="BF77" s="974"/>
      <c r="BG77" s="974"/>
      <c r="BH77" s="974"/>
      <c r="BI77" s="974"/>
      <c r="BJ77" s="974"/>
      <c r="BK77" s="974"/>
      <c r="BL77" s="974"/>
      <c r="BM77" s="974"/>
      <c r="BN77" s="974"/>
      <c r="BO77" s="974"/>
      <c r="BP77" s="974"/>
      <c r="BQ77" s="974"/>
      <c r="BR77" s="974"/>
      <c r="BS77" s="974"/>
      <c r="BT77" s="974"/>
      <c r="BU77" s="974"/>
      <c r="BV77" s="974"/>
      <c r="BW77" s="974"/>
      <c r="BX77" s="974"/>
      <c r="BY77" s="974"/>
      <c r="BZ77" s="974"/>
      <c r="CA77" s="974"/>
      <c r="CB77" s="974"/>
    </row>
    <row r="78" spans="1:80" ht="7.5" customHeight="1">
      <c r="A78" s="484" t="s">
        <v>65</v>
      </c>
      <c r="B78" s="974"/>
      <c r="C78" s="974"/>
      <c r="D78" s="974"/>
      <c r="E78" s="974"/>
      <c r="F78" s="974"/>
      <c r="G78" s="595" t="s">
        <v>66</v>
      </c>
      <c r="H78" s="595"/>
      <c r="I78" s="1018">
        <v>7</v>
      </c>
      <c r="J78" s="988"/>
      <c r="K78" s="988"/>
      <c r="L78" s="489" t="s">
        <v>67</v>
      </c>
      <c r="M78" s="1015">
        <v>0</v>
      </c>
      <c r="N78" s="1016"/>
      <c r="O78" s="1016"/>
      <c r="P78" s="489" t="s">
        <v>68</v>
      </c>
      <c r="Q78" s="489" t="s">
        <v>51</v>
      </c>
      <c r="R78" s="489"/>
      <c r="S78" s="1018" t="s">
        <v>218</v>
      </c>
      <c r="T78" s="988"/>
      <c r="U78" s="988"/>
      <c r="V78" s="489" t="s">
        <v>67</v>
      </c>
      <c r="W78" s="1015">
        <v>0</v>
      </c>
      <c r="X78" s="1016"/>
      <c r="Y78" s="1016"/>
      <c r="Z78" s="489" t="s">
        <v>68</v>
      </c>
      <c r="AA78" s="75"/>
      <c r="AB78" s="75"/>
      <c r="AC78" s="75"/>
      <c r="AD78" s="75"/>
      <c r="AE78" s="75"/>
      <c r="AF78" s="75"/>
      <c r="AG78" s="75"/>
      <c r="AO78" s="75"/>
      <c r="AP78" s="75"/>
      <c r="AQ78" s="75"/>
      <c r="AR78" s="75"/>
      <c r="AS78" s="75"/>
      <c r="AU78" s="76"/>
      <c r="AV78" s="76"/>
      <c r="AW78" s="76"/>
      <c r="AX78" s="974"/>
      <c r="AY78" s="974"/>
      <c r="AZ78" s="974"/>
      <c r="BA78" s="974"/>
      <c r="BB78" s="974"/>
      <c r="BC78" s="974"/>
      <c r="BD78" s="974"/>
      <c r="BE78" s="974"/>
      <c r="BF78" s="974"/>
      <c r="BG78" s="974"/>
      <c r="BH78" s="974"/>
      <c r="BI78" s="974"/>
      <c r="BJ78" s="974"/>
      <c r="BK78" s="974"/>
      <c r="BL78" s="974"/>
      <c r="BM78" s="974"/>
      <c r="BN78" s="974"/>
      <c r="BO78" s="974"/>
      <c r="BP78" s="974"/>
      <c r="BQ78" s="974"/>
      <c r="BR78" s="974"/>
      <c r="BS78" s="974"/>
      <c r="BT78" s="974"/>
      <c r="BU78" s="974"/>
      <c r="BV78" s="974"/>
      <c r="BW78" s="974"/>
      <c r="BX78" s="974"/>
      <c r="BY78" s="974"/>
      <c r="BZ78" s="974"/>
      <c r="CA78" s="974"/>
      <c r="CB78" s="974"/>
    </row>
    <row r="79" spans="1:80" ht="7.5" customHeight="1">
      <c r="A79" s="974"/>
      <c r="B79" s="974"/>
      <c r="C79" s="974"/>
      <c r="D79" s="974"/>
      <c r="E79" s="974"/>
      <c r="F79" s="974"/>
      <c r="G79" s="595"/>
      <c r="H79" s="595"/>
      <c r="I79" s="988"/>
      <c r="J79" s="988"/>
      <c r="K79" s="988"/>
      <c r="L79" s="1001"/>
      <c r="M79" s="1016"/>
      <c r="N79" s="1016"/>
      <c r="O79" s="1016"/>
      <c r="P79" s="1001"/>
      <c r="Q79" s="489"/>
      <c r="R79" s="489"/>
      <c r="S79" s="988"/>
      <c r="T79" s="988"/>
      <c r="U79" s="988"/>
      <c r="V79" s="1001"/>
      <c r="W79" s="1016"/>
      <c r="X79" s="1016"/>
      <c r="Y79" s="1016"/>
      <c r="Z79" s="1001"/>
      <c r="AA79" s="75"/>
      <c r="AB79" s="75"/>
      <c r="AC79" s="75"/>
      <c r="AD79" s="75"/>
      <c r="AE79" s="75"/>
      <c r="AF79" s="75"/>
      <c r="AG79" s="75"/>
      <c r="AH79" s="75"/>
      <c r="AI79" s="75"/>
      <c r="AJ79" s="75"/>
      <c r="AK79" s="75"/>
      <c r="AL79" s="75"/>
      <c r="AM79" s="75"/>
      <c r="AN79" s="75"/>
      <c r="AO79" s="75"/>
      <c r="AP79" s="82"/>
      <c r="AQ79" s="75"/>
      <c r="AR79" s="75"/>
      <c r="AS79" s="75"/>
      <c r="AU79" s="76"/>
      <c r="AV79" s="76"/>
      <c r="AW79" s="76"/>
      <c r="AX79" s="484" t="s">
        <v>260</v>
      </c>
      <c r="AY79" s="974"/>
      <c r="AZ79" s="974"/>
      <c r="BA79" s="974"/>
      <c r="BB79" s="974"/>
      <c r="BC79" s="974"/>
      <c r="BD79" s="974"/>
      <c r="BE79" s="974"/>
      <c r="BF79" s="974"/>
      <c r="BG79" s="974"/>
      <c r="BH79" s="974"/>
      <c r="BI79" s="974"/>
      <c r="BJ79" s="974"/>
      <c r="BK79" s="974"/>
      <c r="BL79" s="974"/>
      <c r="BM79" s="974"/>
      <c r="BN79" s="974"/>
      <c r="BO79" s="974"/>
      <c r="BP79" s="974"/>
      <c r="BQ79" s="974"/>
      <c r="BR79" s="974"/>
      <c r="BS79" s="974"/>
      <c r="BT79" s="974"/>
      <c r="BU79" s="974"/>
      <c r="BV79" s="974"/>
      <c r="BW79" s="974"/>
      <c r="BX79" s="974"/>
      <c r="BY79" s="974"/>
      <c r="BZ79" s="974"/>
      <c r="CA79" s="974"/>
      <c r="CB79" s="974"/>
    </row>
    <row r="80" spans="1:80" ht="7.5" customHeight="1">
      <c r="A80" s="974"/>
      <c r="B80" s="974"/>
      <c r="C80" s="974"/>
      <c r="D80" s="974"/>
      <c r="E80" s="974"/>
      <c r="F80" s="974"/>
      <c r="G80" s="595"/>
      <c r="H80" s="595"/>
      <c r="I80" s="988"/>
      <c r="J80" s="988"/>
      <c r="K80" s="988"/>
      <c r="L80" s="1001"/>
      <c r="M80" s="1016"/>
      <c r="N80" s="1016"/>
      <c r="O80" s="1016"/>
      <c r="P80" s="1001"/>
      <c r="Q80" s="489"/>
      <c r="R80" s="489"/>
      <c r="S80" s="988"/>
      <c r="T80" s="988"/>
      <c r="U80" s="988"/>
      <c r="V80" s="1001"/>
      <c r="W80" s="1016"/>
      <c r="X80" s="1016"/>
      <c r="Y80" s="1016"/>
      <c r="Z80" s="1001"/>
      <c r="AA80" s="75"/>
      <c r="AB80" s="75"/>
      <c r="AC80" s="75"/>
      <c r="AD80" s="75"/>
      <c r="AE80" s="75"/>
      <c r="AF80" s="75"/>
      <c r="AG80" s="75"/>
      <c r="AH80" s="75"/>
      <c r="AI80" s="75"/>
      <c r="AJ80" s="75"/>
      <c r="AK80" s="75"/>
      <c r="AL80" s="75"/>
      <c r="AM80" s="75"/>
      <c r="AN80" s="75"/>
      <c r="AO80" s="75"/>
      <c r="AP80" s="82"/>
      <c r="AQ80" s="75"/>
      <c r="AR80" s="75"/>
      <c r="AS80" s="75"/>
      <c r="AU80" s="76"/>
      <c r="AV80" s="76"/>
      <c r="AW80" s="76"/>
      <c r="AX80" s="974"/>
      <c r="AY80" s="974"/>
      <c r="AZ80" s="974"/>
      <c r="BA80" s="974"/>
      <c r="BB80" s="974"/>
      <c r="BC80" s="974"/>
      <c r="BD80" s="974"/>
      <c r="BE80" s="974"/>
      <c r="BF80" s="974"/>
      <c r="BG80" s="974"/>
      <c r="BH80" s="974"/>
      <c r="BI80" s="974"/>
      <c r="BJ80" s="974"/>
      <c r="BK80" s="974"/>
      <c r="BL80" s="974"/>
      <c r="BM80" s="974"/>
      <c r="BN80" s="974"/>
      <c r="BO80" s="974"/>
      <c r="BP80" s="974"/>
      <c r="BQ80" s="974"/>
      <c r="BR80" s="974"/>
      <c r="BS80" s="974"/>
      <c r="BT80" s="974"/>
      <c r="BU80" s="974"/>
      <c r="BV80" s="974"/>
      <c r="BW80" s="974"/>
      <c r="BX80" s="974"/>
      <c r="BY80" s="974"/>
      <c r="BZ80" s="974"/>
      <c r="CA80" s="974"/>
      <c r="CB80" s="974"/>
    </row>
    <row r="81" spans="1:80" ht="7.5" customHeight="1">
      <c r="A81" s="76"/>
      <c r="B81" s="72"/>
      <c r="C81" s="72"/>
      <c r="D81" s="72"/>
      <c r="G81" s="595" t="s">
        <v>74</v>
      </c>
      <c r="H81" s="595"/>
      <c r="I81" s="499" t="s">
        <v>147</v>
      </c>
      <c r="J81" s="995"/>
      <c r="K81" s="995"/>
      <c r="L81" s="995"/>
      <c r="M81" s="995"/>
      <c r="N81" s="995"/>
      <c r="O81" s="995"/>
      <c r="P81" s="995"/>
      <c r="Q81" s="995"/>
      <c r="R81" s="995"/>
      <c r="S81" s="995"/>
      <c r="T81" s="1017"/>
      <c r="U81" s="979"/>
      <c r="V81" s="979"/>
      <c r="W81" s="979"/>
      <c r="X81" s="979"/>
      <c r="Y81" s="979"/>
      <c r="Z81" s="979"/>
      <c r="AA81" s="979"/>
      <c r="AB81" s="979"/>
      <c r="AC81" s="979"/>
      <c r="AD81" s="979"/>
      <c r="AE81" s="979"/>
      <c r="AF81" s="75"/>
      <c r="AG81" s="75"/>
      <c r="AH81" s="75"/>
      <c r="AI81" s="75"/>
      <c r="AJ81" s="75"/>
      <c r="AK81" s="75"/>
      <c r="AL81" s="75"/>
      <c r="AM81" s="75"/>
      <c r="AN81" s="75"/>
      <c r="AO81" s="75"/>
      <c r="AP81" s="82"/>
      <c r="AQ81" s="82"/>
      <c r="AR81" s="82"/>
      <c r="AS81" s="75"/>
      <c r="AT81" s="30"/>
      <c r="AU81" s="76"/>
      <c r="AV81" s="76"/>
      <c r="AW81" s="76"/>
      <c r="AX81" s="974"/>
      <c r="AY81" s="974"/>
      <c r="AZ81" s="974"/>
      <c r="BA81" s="974"/>
      <c r="BB81" s="974"/>
      <c r="BC81" s="974"/>
      <c r="BD81" s="974"/>
      <c r="BE81" s="974"/>
      <c r="BF81" s="974"/>
      <c r="BG81" s="974"/>
      <c r="BH81" s="974"/>
      <c r="BI81" s="974"/>
      <c r="BJ81" s="974"/>
      <c r="BK81" s="974"/>
      <c r="BL81" s="974"/>
      <c r="BM81" s="974"/>
      <c r="BN81" s="974"/>
      <c r="BO81" s="974"/>
      <c r="BP81" s="974"/>
      <c r="BQ81" s="974"/>
      <c r="BR81" s="974"/>
      <c r="BS81" s="974"/>
      <c r="BT81" s="974"/>
      <c r="BU81" s="974"/>
      <c r="BV81" s="974"/>
      <c r="BW81" s="974"/>
      <c r="BX81" s="974"/>
      <c r="BY81" s="974"/>
      <c r="BZ81" s="974"/>
      <c r="CA81" s="974"/>
      <c r="CB81" s="974"/>
    </row>
    <row r="82" spans="1:80" ht="7.5" customHeight="1">
      <c r="A82" s="72"/>
      <c r="B82" s="72"/>
      <c r="C82" s="72"/>
      <c r="D82" s="72"/>
      <c r="G82" s="595"/>
      <c r="H82" s="595"/>
      <c r="I82" s="995"/>
      <c r="J82" s="995"/>
      <c r="K82" s="995"/>
      <c r="L82" s="995"/>
      <c r="M82" s="995"/>
      <c r="N82" s="995"/>
      <c r="O82" s="995"/>
      <c r="P82" s="995"/>
      <c r="Q82" s="995"/>
      <c r="R82" s="995"/>
      <c r="S82" s="995"/>
      <c r="T82" s="979"/>
      <c r="U82" s="979"/>
      <c r="V82" s="979"/>
      <c r="W82" s="979"/>
      <c r="X82" s="979"/>
      <c r="Y82" s="979"/>
      <c r="Z82" s="979"/>
      <c r="AA82" s="979"/>
      <c r="AB82" s="979"/>
      <c r="AC82" s="979"/>
      <c r="AD82" s="979"/>
      <c r="AE82" s="979"/>
      <c r="AF82" s="75"/>
      <c r="AG82" s="75"/>
      <c r="AH82" s="75"/>
      <c r="AI82" s="75"/>
      <c r="AJ82" s="75"/>
      <c r="AK82" s="75"/>
      <c r="AL82" s="75"/>
      <c r="AM82" s="75"/>
      <c r="AN82" s="75"/>
      <c r="AO82" s="75"/>
      <c r="AQ82" s="82"/>
      <c r="AR82" s="82"/>
      <c r="AS82" s="75"/>
      <c r="AT82" s="30"/>
      <c r="AU82" s="76"/>
      <c r="AV82" s="76"/>
      <c r="AW82" s="76"/>
      <c r="AX82" s="484" t="s">
        <v>81</v>
      </c>
      <c r="AY82" s="487"/>
      <c r="AZ82" s="487"/>
      <c r="BA82" s="487"/>
      <c r="BB82" s="487" t="s">
        <v>82</v>
      </c>
      <c r="BC82" s="487"/>
      <c r="BD82" s="974"/>
      <c r="BE82" s="974"/>
      <c r="BF82" s="974"/>
      <c r="BG82" s="974"/>
      <c r="BH82" s="974"/>
      <c r="BI82" s="974"/>
      <c r="BJ82" s="974"/>
      <c r="BK82" s="974"/>
      <c r="BL82" s="974"/>
      <c r="BM82" s="974"/>
      <c r="BN82" s="974"/>
      <c r="BO82" s="974"/>
      <c r="BP82" s="974"/>
      <c r="BQ82" s="974"/>
      <c r="BR82" s="974"/>
      <c r="BS82" s="974"/>
      <c r="BT82" s="974"/>
      <c r="BU82" s="974"/>
      <c r="BV82" s="487" t="s">
        <v>83</v>
      </c>
      <c r="BW82" s="104"/>
      <c r="BX82" s="104"/>
      <c r="BY82" s="104"/>
      <c r="BZ82" s="104"/>
    </row>
    <row r="83" spans="1:80" ht="7.5" customHeight="1">
      <c r="A83" s="72"/>
      <c r="B83" s="72"/>
      <c r="C83" s="72"/>
      <c r="D83" s="72"/>
      <c r="G83" s="595"/>
      <c r="H83" s="595"/>
      <c r="I83" s="995"/>
      <c r="J83" s="995"/>
      <c r="K83" s="995"/>
      <c r="L83" s="995"/>
      <c r="M83" s="995"/>
      <c r="N83" s="995"/>
      <c r="O83" s="995"/>
      <c r="P83" s="995"/>
      <c r="Q83" s="995"/>
      <c r="R83" s="995"/>
      <c r="S83" s="995"/>
      <c r="T83" s="979"/>
      <c r="U83" s="979"/>
      <c r="V83" s="979"/>
      <c r="W83" s="979"/>
      <c r="X83" s="979"/>
      <c r="Y83" s="979"/>
      <c r="Z83" s="979"/>
      <c r="AA83" s="979"/>
      <c r="AB83" s="979"/>
      <c r="AC83" s="979"/>
      <c r="AD83" s="979"/>
      <c r="AE83" s="979"/>
      <c r="AF83" s="75"/>
      <c r="AG83" s="75"/>
      <c r="AH83" s="75"/>
      <c r="AI83" s="75"/>
      <c r="AJ83" s="75"/>
      <c r="AK83" s="75"/>
      <c r="AL83" s="75"/>
      <c r="AM83" s="75"/>
      <c r="AN83" s="75"/>
      <c r="AO83" s="82"/>
      <c r="AQ83" s="82"/>
      <c r="AR83" s="82"/>
      <c r="AS83" s="75"/>
      <c r="AT83" s="30"/>
      <c r="AV83" s="76"/>
      <c r="AW83" s="76"/>
      <c r="AX83" s="487"/>
      <c r="AY83" s="487"/>
      <c r="AZ83" s="487"/>
      <c r="BA83" s="487"/>
      <c r="BB83" s="487"/>
      <c r="BC83" s="974"/>
      <c r="BD83" s="974"/>
      <c r="BE83" s="974"/>
      <c r="BF83" s="974"/>
      <c r="BG83" s="974"/>
      <c r="BH83" s="974"/>
      <c r="BI83" s="974"/>
      <c r="BJ83" s="974"/>
      <c r="BK83" s="974"/>
      <c r="BL83" s="974"/>
      <c r="BM83" s="974"/>
      <c r="BN83" s="974"/>
      <c r="BO83" s="974"/>
      <c r="BP83" s="974"/>
      <c r="BQ83" s="974"/>
      <c r="BR83" s="974"/>
      <c r="BS83" s="974"/>
      <c r="BT83" s="974"/>
      <c r="BU83" s="974"/>
      <c r="BV83" s="487"/>
      <c r="BW83" s="104"/>
      <c r="BX83" s="104"/>
      <c r="BY83" s="104"/>
    </row>
    <row r="84" spans="1:80" ht="7.5" customHeight="1">
      <c r="A84" s="76"/>
      <c r="B84" s="76"/>
      <c r="C84" s="76"/>
      <c r="D84" s="76"/>
      <c r="E84" s="74"/>
      <c r="F84" s="74"/>
      <c r="G84" s="595" t="s">
        <v>75</v>
      </c>
      <c r="H84" s="595"/>
      <c r="I84" s="499" t="s">
        <v>77</v>
      </c>
      <c r="J84" s="599"/>
      <c r="K84" s="599"/>
      <c r="L84" s="599"/>
      <c r="M84" s="599"/>
      <c r="N84" s="599"/>
      <c r="O84" s="599"/>
      <c r="P84" s="1013"/>
      <c r="Q84" s="1014"/>
      <c r="R84" s="1014"/>
      <c r="S84" s="600" t="s">
        <v>78</v>
      </c>
      <c r="T84" s="600"/>
      <c r="U84" s="600"/>
      <c r="V84" s="499" t="s">
        <v>79</v>
      </c>
      <c r="W84" s="974"/>
      <c r="X84" s="974"/>
      <c r="Y84" s="974"/>
      <c r="Z84" s="974"/>
      <c r="AA84" s="974"/>
      <c r="AB84" s="974"/>
      <c r="AC84" s="974"/>
      <c r="AD84" s="1014"/>
      <c r="AE84" s="1014"/>
      <c r="AF84" s="600" t="s">
        <v>21</v>
      </c>
      <c r="AG84" s="600"/>
      <c r="AH84" s="600"/>
      <c r="AI84" s="82"/>
      <c r="AJ84" s="82"/>
      <c r="AK84" s="82"/>
      <c r="AL84" s="82"/>
      <c r="AM84" s="82"/>
      <c r="AN84" s="75"/>
      <c r="AO84" s="82"/>
      <c r="AU84" s="76"/>
      <c r="AV84" s="76"/>
      <c r="AW84" s="76"/>
      <c r="AX84" s="487"/>
      <c r="AY84" s="487"/>
      <c r="AZ84" s="487"/>
      <c r="BA84" s="487"/>
      <c r="BB84" s="487"/>
      <c r="BC84" s="974"/>
      <c r="BD84" s="974"/>
      <c r="BE84" s="974"/>
      <c r="BF84" s="974"/>
      <c r="BG84" s="974"/>
      <c r="BH84" s="974"/>
      <c r="BI84" s="974"/>
      <c r="BJ84" s="974"/>
      <c r="BK84" s="974"/>
      <c r="BL84" s="974"/>
      <c r="BM84" s="974"/>
      <c r="BN84" s="974"/>
      <c r="BO84" s="974"/>
      <c r="BP84" s="974"/>
      <c r="BQ84" s="974"/>
      <c r="BR84" s="974"/>
      <c r="BS84" s="974"/>
      <c r="BT84" s="974"/>
      <c r="BU84" s="974"/>
      <c r="BV84" s="487"/>
      <c r="BW84" s="104"/>
      <c r="BX84" s="104"/>
      <c r="BY84" s="104"/>
    </row>
    <row r="85" spans="1:80" ht="7.5" customHeight="1">
      <c r="A85" s="76"/>
      <c r="F85" s="74"/>
      <c r="G85" s="595"/>
      <c r="H85" s="595"/>
      <c r="I85" s="599"/>
      <c r="J85" s="599"/>
      <c r="K85" s="599"/>
      <c r="L85" s="599"/>
      <c r="M85" s="599"/>
      <c r="N85" s="599"/>
      <c r="O85" s="599"/>
      <c r="P85" s="1014"/>
      <c r="Q85" s="1014"/>
      <c r="R85" s="1014"/>
      <c r="S85" s="600"/>
      <c r="T85" s="600"/>
      <c r="U85" s="600"/>
      <c r="V85" s="974"/>
      <c r="W85" s="974"/>
      <c r="X85" s="974"/>
      <c r="Y85" s="974"/>
      <c r="Z85" s="974"/>
      <c r="AA85" s="974"/>
      <c r="AB85" s="974"/>
      <c r="AC85" s="974"/>
      <c r="AD85" s="1014"/>
      <c r="AE85" s="1014"/>
      <c r="AF85" s="600"/>
      <c r="AG85" s="600"/>
      <c r="AH85" s="600"/>
      <c r="AI85" s="86"/>
      <c r="AJ85" s="86"/>
      <c r="AK85" s="86"/>
      <c r="AL85" s="86"/>
      <c r="AM85" s="86"/>
      <c r="AN85" s="82"/>
      <c r="AO85" s="82"/>
      <c r="AP85" s="82"/>
      <c r="AS85" s="75"/>
      <c r="AT85" s="483" t="s">
        <v>143</v>
      </c>
      <c r="AU85" s="995"/>
      <c r="AV85" s="995"/>
      <c r="AW85" s="995"/>
      <c r="AX85" s="995"/>
      <c r="AY85" s="995"/>
      <c r="AZ85" s="995"/>
      <c r="BA85" s="995"/>
      <c r="BB85" s="995"/>
      <c r="BC85" s="995"/>
      <c r="BD85" s="995"/>
      <c r="BE85" s="995"/>
      <c r="BF85" s="995"/>
      <c r="BG85" s="995"/>
      <c r="BH85" s="995"/>
      <c r="BI85" s="995"/>
      <c r="BJ85" s="995"/>
      <c r="BK85" s="995"/>
      <c r="BL85" s="995"/>
      <c r="BM85" s="995"/>
      <c r="BN85" s="995"/>
      <c r="BO85" s="995"/>
      <c r="BP85" s="995"/>
      <c r="BQ85" s="974"/>
      <c r="BR85" s="974"/>
      <c r="BS85" s="974"/>
      <c r="BT85" s="974"/>
      <c r="BU85" s="104"/>
      <c r="BV85" s="104"/>
      <c r="BW85" s="104"/>
      <c r="BX85" s="104"/>
      <c r="BY85" s="104"/>
    </row>
    <row r="86" spans="1:80" ht="7.5" customHeight="1">
      <c r="A86" s="76"/>
      <c r="F86" s="74"/>
      <c r="G86" s="595"/>
      <c r="H86" s="595"/>
      <c r="I86" s="599"/>
      <c r="J86" s="599"/>
      <c r="K86" s="599"/>
      <c r="L86" s="599"/>
      <c r="M86" s="599"/>
      <c r="N86" s="599"/>
      <c r="O86" s="599"/>
      <c r="P86" s="1014"/>
      <c r="Q86" s="1014"/>
      <c r="R86" s="1014"/>
      <c r="S86" s="600"/>
      <c r="T86" s="600"/>
      <c r="U86" s="600"/>
      <c r="V86" s="974"/>
      <c r="W86" s="974"/>
      <c r="X86" s="974"/>
      <c r="Y86" s="974"/>
      <c r="Z86" s="974"/>
      <c r="AA86" s="974"/>
      <c r="AB86" s="974"/>
      <c r="AC86" s="974"/>
      <c r="AD86" s="1014"/>
      <c r="AE86" s="1014"/>
      <c r="AF86" s="600"/>
      <c r="AG86" s="600"/>
      <c r="AH86" s="600"/>
      <c r="AI86" s="86"/>
      <c r="AJ86" s="86"/>
      <c r="AK86" s="86"/>
      <c r="AL86" s="86"/>
      <c r="AM86" s="86"/>
      <c r="AN86" s="82"/>
      <c r="AP86" s="82"/>
      <c r="AS86" s="82"/>
      <c r="AT86" s="995"/>
      <c r="AU86" s="995"/>
      <c r="AV86" s="995"/>
      <c r="AW86" s="995"/>
      <c r="AX86" s="995"/>
      <c r="AY86" s="995"/>
      <c r="AZ86" s="995"/>
      <c r="BA86" s="995"/>
      <c r="BB86" s="995"/>
      <c r="BC86" s="995"/>
      <c r="BD86" s="995"/>
      <c r="BE86" s="995"/>
      <c r="BF86" s="995"/>
      <c r="BG86" s="995"/>
      <c r="BH86" s="995"/>
      <c r="BI86" s="995"/>
      <c r="BJ86" s="995"/>
      <c r="BK86" s="995"/>
      <c r="BL86" s="995"/>
      <c r="BM86" s="995"/>
      <c r="BN86" s="995"/>
      <c r="BO86" s="995"/>
      <c r="BP86" s="995"/>
      <c r="BQ86" s="974"/>
      <c r="BR86" s="974"/>
      <c r="BS86" s="974"/>
      <c r="BT86" s="974"/>
    </row>
    <row r="87" spans="1:80" ht="7.5" customHeight="1">
      <c r="AO87" s="82"/>
      <c r="AQ87" s="82"/>
      <c r="AR87" s="82"/>
      <c r="AS87" s="82"/>
      <c r="AT87" s="995"/>
      <c r="AU87" s="995"/>
      <c r="AV87" s="995"/>
      <c r="AW87" s="995"/>
      <c r="AX87" s="995"/>
      <c r="AY87" s="995"/>
      <c r="AZ87" s="995"/>
      <c r="BA87" s="995"/>
      <c r="BB87" s="995"/>
      <c r="BC87" s="995"/>
      <c r="BD87" s="995"/>
      <c r="BE87" s="995"/>
      <c r="BF87" s="995"/>
      <c r="BG87" s="995"/>
      <c r="BH87" s="995"/>
      <c r="BI87" s="995"/>
      <c r="BJ87" s="995"/>
      <c r="BK87" s="995"/>
      <c r="BL87" s="995"/>
      <c r="BM87" s="995"/>
      <c r="BN87" s="995"/>
      <c r="BO87" s="995"/>
      <c r="BP87" s="995"/>
      <c r="BQ87" s="974"/>
      <c r="BR87" s="974"/>
      <c r="BS87" s="974"/>
      <c r="BT87" s="974"/>
      <c r="CA87" s="86"/>
      <c r="CB87" s="86"/>
    </row>
    <row r="88" spans="1:80" ht="7.5" customHeight="1">
      <c r="F88" s="74"/>
      <c r="G88" s="79"/>
      <c r="H88" s="79"/>
      <c r="I88" s="87"/>
      <c r="J88" s="87"/>
      <c r="K88" s="87"/>
      <c r="L88" s="87"/>
      <c r="M88" s="87"/>
      <c r="N88" s="87"/>
      <c r="O88" s="87"/>
      <c r="P88" s="87"/>
      <c r="Q88" s="87"/>
      <c r="R88" s="87"/>
      <c r="S88" s="86"/>
      <c r="T88" s="86"/>
      <c r="U88" s="86"/>
      <c r="V88" s="72"/>
      <c r="W88" s="72"/>
      <c r="X88" s="72"/>
      <c r="Y88" s="72"/>
      <c r="Z88" s="72"/>
      <c r="AA88" s="72"/>
      <c r="AB88" s="72"/>
      <c r="AC88" s="72"/>
      <c r="AD88" s="87"/>
      <c r="AE88" s="87"/>
      <c r="AF88" s="86"/>
      <c r="AG88" s="86"/>
      <c r="AH88" s="86"/>
      <c r="AI88" s="86"/>
      <c r="AJ88" s="86"/>
      <c r="AK88" s="86"/>
      <c r="AL88" s="86"/>
      <c r="AM88" s="86"/>
      <c r="AN88" s="86"/>
      <c r="AO88" s="82"/>
      <c r="AQ88" s="82"/>
      <c r="AR88" s="82"/>
      <c r="AS88" s="82"/>
      <c r="AT88" s="75"/>
      <c r="AU88" s="487" t="s">
        <v>226</v>
      </c>
      <c r="AV88" s="974"/>
      <c r="AW88" s="974"/>
      <c r="AX88" s="974"/>
      <c r="AY88" s="974"/>
      <c r="AZ88" s="974"/>
      <c r="BA88" s="974"/>
      <c r="BB88" s="1012" t="s">
        <v>314</v>
      </c>
      <c r="BC88" s="995"/>
      <c r="BD88" s="995"/>
      <c r="BE88" s="995"/>
      <c r="BF88" s="995"/>
      <c r="BG88" s="995"/>
      <c r="BH88" s="995"/>
      <c r="BI88" s="995"/>
      <c r="BJ88" s="995"/>
      <c r="BK88" s="487" t="s">
        <v>151</v>
      </c>
      <c r="BL88" s="974"/>
      <c r="BM88" s="974"/>
      <c r="BN88" s="974"/>
      <c r="BO88" s="974"/>
      <c r="BP88" s="974"/>
      <c r="BQ88" s="998" t="s">
        <v>315</v>
      </c>
      <c r="BR88" s="998"/>
      <c r="BS88" s="998"/>
      <c r="BT88" s="998"/>
      <c r="BU88" s="998"/>
      <c r="BV88" s="998"/>
      <c r="BW88" s="998"/>
      <c r="BX88" s="998"/>
      <c r="BY88" s="998"/>
      <c r="BZ88" s="998"/>
      <c r="CA88" s="998"/>
      <c r="CB88" s="998"/>
    </row>
    <row r="89" spans="1:80" ht="7.5" customHeight="1">
      <c r="A89" s="484" t="s">
        <v>80</v>
      </c>
      <c r="B89" s="974"/>
      <c r="C89" s="974"/>
      <c r="D89" s="974"/>
      <c r="E89" s="974"/>
      <c r="F89" s="974"/>
      <c r="G89" s="595" t="s">
        <v>66</v>
      </c>
      <c r="H89" s="595"/>
      <c r="I89" s="1008"/>
      <c r="J89" s="1009"/>
      <c r="K89" s="1009"/>
      <c r="L89" s="489" t="s">
        <v>67</v>
      </c>
      <c r="M89" s="1010"/>
      <c r="N89" s="1011"/>
      <c r="O89" s="1011"/>
      <c r="P89" s="489" t="s">
        <v>68</v>
      </c>
      <c r="Q89" s="489" t="s">
        <v>51</v>
      </c>
      <c r="R89" s="489"/>
      <c r="S89" s="1008"/>
      <c r="T89" s="1009"/>
      <c r="U89" s="1009"/>
      <c r="V89" s="489" t="s">
        <v>67</v>
      </c>
      <c r="W89" s="1010"/>
      <c r="X89" s="1011"/>
      <c r="Y89" s="1011"/>
      <c r="Z89" s="489" t="s">
        <v>68</v>
      </c>
      <c r="AA89" s="75"/>
      <c r="AB89" s="75"/>
      <c r="AH89" s="75"/>
      <c r="AI89" s="75"/>
      <c r="AJ89" s="75"/>
      <c r="AK89" s="75"/>
      <c r="AL89" s="75"/>
      <c r="AM89" s="75"/>
      <c r="AN89" s="75"/>
      <c r="AO89" s="82"/>
      <c r="AQ89" s="82"/>
      <c r="AR89" s="82"/>
      <c r="AT89" s="75"/>
      <c r="AU89" s="974"/>
      <c r="AV89" s="974"/>
      <c r="AW89" s="974"/>
      <c r="AX89" s="974"/>
      <c r="AY89" s="974"/>
      <c r="AZ89" s="974"/>
      <c r="BA89" s="974"/>
      <c r="BB89" s="995"/>
      <c r="BC89" s="995"/>
      <c r="BD89" s="995"/>
      <c r="BE89" s="995"/>
      <c r="BF89" s="995"/>
      <c r="BG89" s="995"/>
      <c r="BH89" s="995"/>
      <c r="BI89" s="995"/>
      <c r="BJ89" s="995"/>
      <c r="BK89" s="974"/>
      <c r="BL89" s="974"/>
      <c r="BM89" s="974"/>
      <c r="BN89" s="974"/>
      <c r="BO89" s="974"/>
      <c r="BP89" s="974"/>
      <c r="BQ89" s="998"/>
      <c r="BR89" s="998"/>
      <c r="BS89" s="998"/>
      <c r="BT89" s="998"/>
      <c r="BU89" s="998"/>
      <c r="BV89" s="998"/>
      <c r="BW89" s="998"/>
      <c r="BX89" s="998"/>
      <c r="BY89" s="998"/>
      <c r="BZ89" s="998"/>
      <c r="CA89" s="998"/>
      <c r="CB89" s="998"/>
    </row>
    <row r="90" spans="1:80" ht="7.5" customHeight="1">
      <c r="A90" s="974"/>
      <c r="B90" s="974"/>
      <c r="C90" s="974"/>
      <c r="D90" s="974"/>
      <c r="E90" s="974"/>
      <c r="F90" s="974"/>
      <c r="G90" s="595"/>
      <c r="H90" s="595"/>
      <c r="I90" s="1009"/>
      <c r="J90" s="1009"/>
      <c r="K90" s="1009"/>
      <c r="L90" s="1001"/>
      <c r="M90" s="1011"/>
      <c r="N90" s="1011"/>
      <c r="O90" s="1011"/>
      <c r="P90" s="1001"/>
      <c r="Q90" s="489"/>
      <c r="R90" s="489"/>
      <c r="S90" s="1009"/>
      <c r="T90" s="1009"/>
      <c r="U90" s="1009"/>
      <c r="V90" s="1001"/>
      <c r="W90" s="1011"/>
      <c r="X90" s="1011"/>
      <c r="Y90" s="1011"/>
      <c r="Z90" s="1001"/>
      <c r="AA90" s="75"/>
      <c r="AB90" s="75"/>
      <c r="AH90" s="75"/>
      <c r="AI90" s="75"/>
      <c r="AJ90" s="75"/>
      <c r="AK90" s="75"/>
      <c r="AL90" s="75"/>
      <c r="AM90" s="75"/>
      <c r="AN90" s="75"/>
      <c r="AO90" s="82"/>
      <c r="AP90" s="82"/>
      <c r="AQ90" s="82"/>
      <c r="AR90" s="82"/>
      <c r="AT90" s="75"/>
      <c r="AU90" s="974"/>
      <c r="AV90" s="974"/>
      <c r="AW90" s="974"/>
      <c r="AX90" s="974"/>
      <c r="AY90" s="974"/>
      <c r="AZ90" s="974"/>
      <c r="BA90" s="974"/>
      <c r="BB90" s="995"/>
      <c r="BC90" s="995"/>
      <c r="BD90" s="995"/>
      <c r="BE90" s="995"/>
      <c r="BF90" s="995"/>
      <c r="BG90" s="995"/>
      <c r="BH90" s="995"/>
      <c r="BI90" s="995"/>
      <c r="BJ90" s="995"/>
      <c r="BK90" s="974"/>
      <c r="BL90" s="974"/>
      <c r="BM90" s="974"/>
      <c r="BN90" s="974"/>
      <c r="BO90" s="974"/>
      <c r="BP90" s="974"/>
      <c r="BQ90" s="998"/>
      <c r="BR90" s="998"/>
      <c r="BS90" s="998"/>
      <c r="BT90" s="998"/>
      <c r="BU90" s="998"/>
      <c r="BV90" s="998"/>
      <c r="BW90" s="998"/>
      <c r="BX90" s="998"/>
      <c r="BY90" s="998"/>
      <c r="BZ90" s="998"/>
      <c r="CA90" s="998"/>
      <c r="CB90" s="998"/>
    </row>
    <row r="91" spans="1:80" ht="7.5" customHeight="1">
      <c r="A91" s="974"/>
      <c r="B91" s="974"/>
      <c r="C91" s="974"/>
      <c r="D91" s="974"/>
      <c r="E91" s="974"/>
      <c r="F91" s="974"/>
      <c r="G91" s="595"/>
      <c r="H91" s="595"/>
      <c r="I91" s="1009"/>
      <c r="J91" s="1009"/>
      <c r="K91" s="1009"/>
      <c r="L91" s="1001"/>
      <c r="M91" s="1011"/>
      <c r="N91" s="1011"/>
      <c r="O91" s="1011"/>
      <c r="P91" s="1001"/>
      <c r="Q91" s="489"/>
      <c r="R91" s="489"/>
      <c r="S91" s="1009"/>
      <c r="T91" s="1009"/>
      <c r="U91" s="1009"/>
      <c r="V91" s="1001"/>
      <c r="W91" s="1011"/>
      <c r="X91" s="1011"/>
      <c r="Y91" s="1011"/>
      <c r="Z91" s="1001"/>
      <c r="AA91" s="75"/>
      <c r="AB91" s="75"/>
      <c r="AH91" s="75"/>
      <c r="AI91" s="75"/>
      <c r="AJ91" s="75"/>
      <c r="AK91" s="75"/>
      <c r="AL91" s="75"/>
      <c r="AM91" s="75"/>
      <c r="AN91" s="75"/>
      <c r="AO91" s="82"/>
      <c r="AP91" s="86"/>
      <c r="AQ91" s="82"/>
      <c r="AR91" s="82"/>
      <c r="AT91" s="75"/>
      <c r="AU91" s="487" t="s">
        <v>152</v>
      </c>
      <c r="AV91" s="974"/>
      <c r="AW91" s="974"/>
      <c r="AX91" s="974"/>
      <c r="AY91" s="974"/>
      <c r="AZ91" s="974"/>
      <c r="BA91" s="974"/>
      <c r="BB91" s="1003" t="s">
        <v>316</v>
      </c>
      <c r="BC91" s="974"/>
      <c r="BD91" s="974"/>
      <c r="BE91" s="974"/>
      <c r="BF91" s="974"/>
      <c r="BG91" s="974"/>
      <c r="BH91" s="974"/>
      <c r="BI91" s="974"/>
      <c r="BJ91" s="974"/>
      <c r="BK91" s="974"/>
      <c r="BL91" s="974"/>
      <c r="BM91" s="974"/>
      <c r="BN91" s="974"/>
      <c r="BO91" s="974"/>
      <c r="BP91" s="974"/>
      <c r="BQ91" s="974"/>
      <c r="BR91" s="974"/>
      <c r="BS91" s="974"/>
      <c r="BT91" s="974"/>
      <c r="BU91" s="974"/>
      <c r="BV91" s="974"/>
      <c r="BW91" s="974"/>
      <c r="BX91" s="974"/>
      <c r="BY91" s="974"/>
      <c r="BZ91" s="974"/>
      <c r="CA91" s="974"/>
      <c r="CB91" s="974"/>
    </row>
    <row r="92" spans="1:80" ht="7.5" customHeight="1">
      <c r="F92" s="74"/>
      <c r="G92" s="595" t="s">
        <v>74</v>
      </c>
      <c r="H92" s="595"/>
      <c r="I92" s="503" t="s">
        <v>15</v>
      </c>
      <c r="J92" s="1000" t="s">
        <v>145</v>
      </c>
      <c r="K92" s="989"/>
      <c r="L92" s="989"/>
      <c r="M92" s="989"/>
      <c r="N92" s="989"/>
      <c r="O92" s="989"/>
      <c r="P92" s="989"/>
      <c r="Q92" s="989"/>
      <c r="R92" s="989"/>
      <c r="S92" s="1001"/>
      <c r="T92" s="974"/>
      <c r="U92" s="974"/>
      <c r="V92" s="974"/>
      <c r="W92" s="974"/>
      <c r="X92" s="974"/>
      <c r="Y92" s="974"/>
      <c r="Z92" s="974"/>
      <c r="AA92" s="974"/>
      <c r="AB92" s="974"/>
      <c r="AC92" s="488" t="s">
        <v>16</v>
      </c>
      <c r="AD92" s="1002"/>
      <c r="AE92" s="974"/>
      <c r="AF92" s="82"/>
      <c r="AH92" s="75"/>
      <c r="AI92" s="75"/>
      <c r="AL92" s="75"/>
      <c r="AM92" s="75"/>
      <c r="AN92" s="75"/>
      <c r="AO92" s="82"/>
      <c r="AP92" s="86"/>
      <c r="AQ92" s="82"/>
      <c r="AR92" s="82"/>
      <c r="AS92" s="82"/>
      <c r="AT92" s="75"/>
      <c r="AU92" s="974"/>
      <c r="AV92" s="974"/>
      <c r="AW92" s="974"/>
      <c r="AX92" s="974"/>
      <c r="AY92" s="974"/>
      <c r="AZ92" s="974"/>
      <c r="BA92" s="974"/>
      <c r="BB92" s="974"/>
      <c r="BC92" s="974"/>
      <c r="BD92" s="974"/>
      <c r="BE92" s="974"/>
      <c r="BF92" s="974"/>
      <c r="BG92" s="974"/>
      <c r="BH92" s="974"/>
      <c r="BI92" s="974"/>
      <c r="BJ92" s="974"/>
      <c r="BK92" s="974"/>
      <c r="BL92" s="974"/>
      <c r="BM92" s="974"/>
      <c r="BN92" s="974"/>
      <c r="BO92" s="974"/>
      <c r="BP92" s="974"/>
      <c r="BQ92" s="974"/>
      <c r="BR92" s="974"/>
      <c r="BS92" s="974"/>
      <c r="BT92" s="974"/>
      <c r="BU92" s="974"/>
      <c r="BV92" s="974"/>
      <c r="BW92" s="974"/>
      <c r="BX92" s="974"/>
      <c r="BY92" s="974"/>
      <c r="BZ92" s="974"/>
      <c r="CA92" s="974"/>
      <c r="CB92" s="974"/>
    </row>
    <row r="93" spans="1:80" ht="7.5" customHeight="1">
      <c r="F93" s="74"/>
      <c r="G93" s="595"/>
      <c r="H93" s="595"/>
      <c r="I93" s="974"/>
      <c r="J93" s="989"/>
      <c r="K93" s="989"/>
      <c r="L93" s="989"/>
      <c r="M93" s="989"/>
      <c r="N93" s="989"/>
      <c r="O93" s="989"/>
      <c r="P93" s="989"/>
      <c r="Q93" s="989"/>
      <c r="R93" s="989"/>
      <c r="S93" s="974"/>
      <c r="T93" s="974"/>
      <c r="U93" s="974"/>
      <c r="V93" s="974"/>
      <c r="W93" s="974"/>
      <c r="X93" s="974"/>
      <c r="Y93" s="974"/>
      <c r="Z93" s="974"/>
      <c r="AA93" s="974"/>
      <c r="AB93" s="974"/>
      <c r="AC93" s="488"/>
      <c r="AD93" s="1002"/>
      <c r="AE93" s="974"/>
      <c r="AF93" s="82"/>
      <c r="AH93" s="82"/>
      <c r="AI93" s="75"/>
      <c r="AL93" s="75"/>
      <c r="AM93" s="75"/>
      <c r="AN93" s="75"/>
      <c r="AO93" s="86"/>
      <c r="AP93" s="86"/>
      <c r="AQ93" s="86"/>
      <c r="AR93" s="86"/>
      <c r="AS93" s="82"/>
      <c r="AT93" s="82"/>
      <c r="AU93" s="974"/>
      <c r="AV93" s="974"/>
      <c r="AW93" s="974"/>
      <c r="AX93" s="974"/>
      <c r="AY93" s="974"/>
      <c r="AZ93" s="974"/>
      <c r="BA93" s="974"/>
      <c r="BB93" s="974"/>
      <c r="BC93" s="974"/>
      <c r="BD93" s="974"/>
      <c r="BE93" s="974"/>
      <c r="BF93" s="974"/>
      <c r="BG93" s="974"/>
      <c r="BH93" s="974"/>
      <c r="BI93" s="974"/>
      <c r="BJ93" s="974"/>
      <c r="BK93" s="974"/>
      <c r="BL93" s="974"/>
      <c r="BM93" s="974"/>
      <c r="BN93" s="974"/>
      <c r="BO93" s="974"/>
      <c r="BP93" s="974"/>
      <c r="BQ93" s="974"/>
      <c r="BR93" s="974"/>
      <c r="BS93" s="974"/>
      <c r="BT93" s="974"/>
      <c r="BU93" s="974"/>
      <c r="BV93" s="974"/>
      <c r="BW93" s="974"/>
      <c r="BX93" s="974"/>
      <c r="BY93" s="974"/>
      <c r="BZ93" s="974"/>
      <c r="CA93" s="974"/>
      <c r="CB93" s="974"/>
    </row>
    <row r="94" spans="1:80" ht="7.5" customHeight="1">
      <c r="F94" s="74"/>
      <c r="G94" s="595"/>
      <c r="H94" s="595"/>
      <c r="I94" s="974"/>
      <c r="J94" s="989"/>
      <c r="K94" s="989"/>
      <c r="L94" s="989"/>
      <c r="M94" s="989"/>
      <c r="N94" s="989"/>
      <c r="O94" s="989"/>
      <c r="P94" s="989"/>
      <c r="Q94" s="989"/>
      <c r="R94" s="989"/>
      <c r="S94" s="974"/>
      <c r="T94" s="974"/>
      <c r="U94" s="974"/>
      <c r="V94" s="974"/>
      <c r="W94" s="974"/>
      <c r="X94" s="974"/>
      <c r="Y94" s="974"/>
      <c r="Z94" s="974"/>
      <c r="AA94" s="974"/>
      <c r="AB94" s="974"/>
      <c r="AC94" s="488"/>
      <c r="AD94" s="72"/>
      <c r="AE94" s="72"/>
      <c r="AF94" s="82"/>
      <c r="AH94" s="82"/>
      <c r="AI94" s="75"/>
      <c r="AL94" s="75"/>
      <c r="AM94" s="75"/>
      <c r="AN94" s="75"/>
      <c r="AO94" s="86"/>
      <c r="AP94" s="68"/>
      <c r="AQ94" s="86"/>
      <c r="AR94" s="86"/>
      <c r="AS94" s="82"/>
      <c r="AT94" s="82"/>
      <c r="BP94" s="1005" t="s">
        <v>163</v>
      </c>
      <c r="BQ94" s="1005"/>
      <c r="BR94" s="1004">
        <v>3</v>
      </c>
      <c r="BS94" s="1004"/>
      <c r="BT94" s="1006" t="s">
        <v>82</v>
      </c>
      <c r="BU94" s="1007" t="s">
        <v>219</v>
      </c>
      <c r="BV94" s="1007"/>
      <c r="BW94" s="1006" t="s">
        <v>83</v>
      </c>
      <c r="BX94" s="999">
        <v>0</v>
      </c>
      <c r="BY94" s="999"/>
      <c r="CA94" s="86"/>
      <c r="CB94" s="86"/>
    </row>
    <row r="95" spans="1:80" ht="7.5" customHeight="1">
      <c r="F95" s="74"/>
      <c r="G95" s="79"/>
      <c r="H95" s="79"/>
      <c r="I95" s="72"/>
      <c r="J95" s="64"/>
      <c r="K95" s="64"/>
      <c r="L95" s="64"/>
      <c r="M95" s="64"/>
      <c r="N95" s="64"/>
      <c r="O95" s="64"/>
      <c r="P95" s="64"/>
      <c r="Q95" s="64"/>
      <c r="R95" s="64"/>
      <c r="S95" s="72"/>
      <c r="T95" s="72"/>
      <c r="U95" s="72"/>
      <c r="V95" s="72"/>
      <c r="W95" s="72"/>
      <c r="X95" s="72"/>
      <c r="Y95" s="72"/>
      <c r="Z95" s="72"/>
      <c r="AA95" s="72"/>
      <c r="AB95" s="72"/>
      <c r="AC95" s="76"/>
      <c r="AD95" s="72"/>
      <c r="AE95" s="72"/>
      <c r="AF95" s="82"/>
      <c r="AH95" s="82"/>
      <c r="AI95" s="75"/>
      <c r="AL95" s="75"/>
      <c r="AM95" s="75"/>
      <c r="AN95" s="75"/>
      <c r="AO95" s="86"/>
      <c r="AP95" s="68"/>
      <c r="AQ95" s="86"/>
      <c r="AR95" s="86"/>
      <c r="AS95" s="82"/>
      <c r="BP95" s="1005"/>
      <c r="BQ95" s="1005"/>
      <c r="BR95" s="1004"/>
      <c r="BS95" s="1004"/>
      <c r="BT95" s="1006"/>
      <c r="BU95" s="1007"/>
      <c r="BV95" s="1007"/>
      <c r="BW95" s="1006"/>
      <c r="BX95" s="999"/>
      <c r="BY95" s="999"/>
      <c r="CA95" s="104"/>
      <c r="CB95" s="104"/>
    </row>
    <row r="96" spans="1:80" ht="7.5" customHeight="1">
      <c r="F96" s="74"/>
      <c r="G96" s="68"/>
      <c r="H96" s="68"/>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I96" s="82"/>
      <c r="AJ96" s="82"/>
      <c r="AK96" s="82"/>
      <c r="AP96" s="68"/>
      <c r="AQ96" s="68"/>
      <c r="AR96" s="68"/>
      <c r="AS96" s="86"/>
      <c r="BP96" s="974"/>
      <c r="BQ96" s="974"/>
      <c r="BR96" s="72"/>
      <c r="BS96" s="72"/>
      <c r="BT96" s="83"/>
      <c r="BU96" s="104"/>
      <c r="BV96" s="81"/>
      <c r="CA96" s="104"/>
      <c r="CB96" s="104"/>
    </row>
    <row r="97" spans="1:80" ht="7.5" customHeight="1">
      <c r="A97" s="484" t="s">
        <v>84</v>
      </c>
      <c r="B97" s="974"/>
      <c r="C97" s="974"/>
      <c r="D97" s="974"/>
      <c r="E97" s="74"/>
      <c r="F97" s="74"/>
      <c r="G97" s="595" t="s">
        <v>66</v>
      </c>
      <c r="H97" s="595"/>
      <c r="I97" s="499" t="s">
        <v>86</v>
      </c>
      <c r="J97" s="974"/>
      <c r="K97" s="974"/>
      <c r="L97" s="489" t="s">
        <v>149</v>
      </c>
      <c r="M97" s="489"/>
      <c r="N97" s="489"/>
      <c r="O97" s="996" t="s">
        <v>21</v>
      </c>
      <c r="P97" s="997"/>
      <c r="Q97" s="998"/>
      <c r="R97" s="499" t="s">
        <v>87</v>
      </c>
      <c r="S97" s="974"/>
      <c r="T97" s="499" t="s">
        <v>88</v>
      </c>
      <c r="U97" s="974"/>
      <c r="V97" s="974"/>
      <c r="W97" s="974"/>
      <c r="X97" s="974"/>
      <c r="Y97" s="974"/>
      <c r="Z97" s="499" t="s">
        <v>89</v>
      </c>
      <c r="AA97" s="974"/>
      <c r="AB97" s="974"/>
      <c r="AC97" s="974"/>
      <c r="AD97" s="992" t="s">
        <v>220</v>
      </c>
      <c r="AE97" s="992"/>
      <c r="AF97" s="993"/>
      <c r="AG97" s="993"/>
      <c r="AH97" s="993"/>
      <c r="AI97" s="993"/>
      <c r="AJ97" s="489" t="s">
        <v>83</v>
      </c>
      <c r="AK97" s="75"/>
      <c r="AM97" s="75"/>
      <c r="AN97" s="75"/>
      <c r="AQ97" s="68"/>
      <c r="AR97" s="68"/>
      <c r="AS97" s="86"/>
      <c r="AT97" s="487" t="s">
        <v>92</v>
      </c>
      <c r="AU97" s="487"/>
      <c r="AV97" s="487"/>
      <c r="AW97" s="487"/>
      <c r="AX97" s="487"/>
      <c r="AY97" s="487"/>
      <c r="AZ97" s="487"/>
      <c r="BA97" s="487"/>
      <c r="BB97" s="994"/>
      <c r="BC97" s="995"/>
      <c r="BD97" s="995"/>
      <c r="BE97" s="995"/>
      <c r="BF97" s="995"/>
      <c r="BG97" s="995"/>
      <c r="BH97" s="995"/>
      <c r="BI97" s="995"/>
      <c r="BJ97" s="995"/>
      <c r="BK97" s="995"/>
      <c r="BL97" s="995"/>
      <c r="BM97" s="995"/>
      <c r="BN97" s="995"/>
      <c r="BO97" s="995"/>
      <c r="BP97" s="995"/>
      <c r="BQ97" s="995"/>
      <c r="BR97" s="995"/>
      <c r="BS97" s="995"/>
      <c r="CA97" s="82"/>
      <c r="CB97" s="82"/>
    </row>
    <row r="98" spans="1:80" ht="7.5" customHeight="1">
      <c r="A98" s="974"/>
      <c r="B98" s="974"/>
      <c r="C98" s="974"/>
      <c r="D98" s="974"/>
      <c r="E98" s="74"/>
      <c r="F98" s="74"/>
      <c r="G98" s="595"/>
      <c r="H98" s="595"/>
      <c r="I98" s="974"/>
      <c r="J98" s="974"/>
      <c r="K98" s="974"/>
      <c r="L98" s="489"/>
      <c r="M98" s="489"/>
      <c r="N98" s="489"/>
      <c r="O98" s="997"/>
      <c r="P98" s="997"/>
      <c r="Q98" s="998"/>
      <c r="R98" s="974"/>
      <c r="S98" s="974"/>
      <c r="T98" s="974"/>
      <c r="U98" s="974"/>
      <c r="V98" s="974"/>
      <c r="W98" s="974"/>
      <c r="X98" s="974"/>
      <c r="Y98" s="974"/>
      <c r="Z98" s="974"/>
      <c r="AA98" s="974"/>
      <c r="AB98" s="974"/>
      <c r="AC98" s="974"/>
      <c r="AD98" s="992"/>
      <c r="AE98" s="992"/>
      <c r="AF98" s="993"/>
      <c r="AG98" s="993"/>
      <c r="AH98" s="993"/>
      <c r="AI98" s="993"/>
      <c r="AJ98" s="489"/>
      <c r="AK98" s="75"/>
      <c r="AM98" s="75"/>
      <c r="AN98" s="75"/>
      <c r="AQ98" s="68"/>
      <c r="AR98" s="68"/>
      <c r="AT98" s="487"/>
      <c r="AU98" s="487"/>
      <c r="AV98" s="487"/>
      <c r="AW98" s="487"/>
      <c r="AX98" s="487"/>
      <c r="AY98" s="487"/>
      <c r="AZ98" s="487"/>
      <c r="BA98" s="487"/>
      <c r="BB98" s="995"/>
      <c r="BC98" s="995"/>
      <c r="BD98" s="995"/>
      <c r="BE98" s="995"/>
      <c r="BF98" s="995"/>
      <c r="BG98" s="995"/>
      <c r="BH98" s="995"/>
      <c r="BI98" s="995"/>
      <c r="BJ98" s="995"/>
      <c r="BK98" s="995"/>
      <c r="BL98" s="995"/>
      <c r="BM98" s="995"/>
      <c r="BN98" s="995"/>
      <c r="BO98" s="995"/>
      <c r="BP98" s="995"/>
      <c r="BQ98" s="995"/>
      <c r="BR98" s="995"/>
      <c r="BS98" s="995"/>
      <c r="CA98" s="82"/>
      <c r="CB98" s="82"/>
    </row>
    <row r="99" spans="1:80" ht="7.5" customHeight="1">
      <c r="A99" s="974"/>
      <c r="B99" s="974"/>
      <c r="C99" s="974"/>
      <c r="D99" s="974"/>
      <c r="E99" s="74"/>
      <c r="F99" s="74"/>
      <c r="G99" s="595"/>
      <c r="H99" s="595"/>
      <c r="I99" s="974"/>
      <c r="J99" s="974"/>
      <c r="K99" s="974"/>
      <c r="L99" s="489"/>
      <c r="M99" s="489"/>
      <c r="N99" s="489"/>
      <c r="O99" s="997"/>
      <c r="P99" s="997"/>
      <c r="Q99" s="998"/>
      <c r="R99" s="974"/>
      <c r="S99" s="974"/>
      <c r="T99" s="974"/>
      <c r="U99" s="974"/>
      <c r="V99" s="974"/>
      <c r="W99" s="974"/>
      <c r="X99" s="974"/>
      <c r="Y99" s="974"/>
      <c r="Z99" s="974"/>
      <c r="AA99" s="974"/>
      <c r="AB99" s="974"/>
      <c r="AC99" s="974"/>
      <c r="AD99" s="992"/>
      <c r="AE99" s="992"/>
      <c r="AF99" s="993"/>
      <c r="AG99" s="993"/>
      <c r="AH99" s="993"/>
      <c r="AI99" s="993"/>
      <c r="AJ99" s="489"/>
      <c r="AK99" s="75"/>
      <c r="AL99" s="82"/>
      <c r="AM99" s="75"/>
      <c r="AN99" s="75"/>
      <c r="AR99" s="73"/>
      <c r="AS99" s="105"/>
      <c r="AT99" s="487"/>
      <c r="AU99" s="487"/>
      <c r="AV99" s="487"/>
      <c r="AW99" s="487"/>
      <c r="AX99" s="487"/>
      <c r="AY99" s="487"/>
      <c r="AZ99" s="487"/>
      <c r="BA99" s="487"/>
      <c r="BB99" s="995"/>
      <c r="BC99" s="995"/>
      <c r="BD99" s="995"/>
      <c r="BE99" s="995"/>
      <c r="BF99" s="995"/>
      <c r="BG99" s="995"/>
      <c r="BH99" s="995"/>
      <c r="BI99" s="995"/>
      <c r="BJ99" s="995"/>
      <c r="BK99" s="995"/>
      <c r="BL99" s="995"/>
      <c r="BM99" s="995"/>
      <c r="BN99" s="995"/>
      <c r="BO99" s="995"/>
      <c r="BP99" s="995"/>
      <c r="BQ99" s="995"/>
      <c r="BR99" s="995"/>
      <c r="BS99" s="995"/>
      <c r="BT99" s="77"/>
      <c r="BU99" s="77"/>
      <c r="BV99" s="77"/>
      <c r="BX99" s="82"/>
      <c r="BY99" s="82"/>
      <c r="BZ99" s="82"/>
      <c r="CA99" s="82"/>
      <c r="CB99" s="82"/>
    </row>
    <row r="100" spans="1:80" ht="7.5" customHeight="1">
      <c r="A100" s="76"/>
      <c r="B100" s="76"/>
      <c r="C100" s="76"/>
      <c r="D100" s="76"/>
      <c r="E100" s="74"/>
      <c r="F100" s="74"/>
      <c r="G100" s="595" t="s">
        <v>74</v>
      </c>
      <c r="H100" s="595"/>
      <c r="I100" s="503" t="s">
        <v>15</v>
      </c>
      <c r="J100" s="596"/>
      <c r="K100" s="990"/>
      <c r="L100" s="990"/>
      <c r="M100" s="990"/>
      <c r="N100" s="990"/>
      <c r="O100" s="990"/>
      <c r="P100" s="990"/>
      <c r="Q100" s="990"/>
      <c r="R100" s="990"/>
      <c r="S100" s="991"/>
      <c r="T100" s="979"/>
      <c r="U100" s="979"/>
      <c r="V100" s="979"/>
      <c r="W100" s="979"/>
      <c r="X100" s="979"/>
      <c r="Y100" s="979"/>
      <c r="Z100" s="979"/>
      <c r="AA100" s="979"/>
      <c r="AB100" s="979"/>
      <c r="AC100" s="488" t="s">
        <v>16</v>
      </c>
      <c r="AD100" s="72"/>
      <c r="AE100" s="72"/>
      <c r="AF100" s="75"/>
      <c r="AG100" s="82"/>
      <c r="AH100" s="81"/>
      <c r="AL100" s="75"/>
      <c r="AR100" s="73"/>
      <c r="AS100" s="105"/>
      <c r="BB100" s="77"/>
      <c r="BC100" s="77"/>
      <c r="BD100" s="77"/>
      <c r="BE100" s="77"/>
    </row>
    <row r="101" spans="1:80" ht="7.5" customHeight="1">
      <c r="A101" s="76"/>
      <c r="B101" s="76"/>
      <c r="C101" s="76"/>
      <c r="D101" s="76"/>
      <c r="E101" s="74"/>
      <c r="F101" s="74"/>
      <c r="G101" s="595"/>
      <c r="H101" s="595"/>
      <c r="I101" s="974"/>
      <c r="J101" s="990"/>
      <c r="K101" s="990"/>
      <c r="L101" s="990"/>
      <c r="M101" s="990"/>
      <c r="N101" s="990"/>
      <c r="O101" s="990"/>
      <c r="P101" s="990"/>
      <c r="Q101" s="990"/>
      <c r="R101" s="990"/>
      <c r="S101" s="979"/>
      <c r="T101" s="979"/>
      <c r="U101" s="979"/>
      <c r="V101" s="979"/>
      <c r="W101" s="979"/>
      <c r="X101" s="979"/>
      <c r="Y101" s="979"/>
      <c r="Z101" s="979"/>
      <c r="AA101" s="979"/>
      <c r="AB101" s="979"/>
      <c r="AC101" s="488"/>
      <c r="AD101" s="72"/>
      <c r="AE101" s="72"/>
      <c r="AF101" s="75"/>
      <c r="AG101" s="82"/>
      <c r="AH101" s="82"/>
      <c r="AL101" s="75"/>
      <c r="AR101" s="73"/>
      <c r="AS101" s="495" t="s">
        <v>437</v>
      </c>
      <c r="AT101" s="974"/>
      <c r="AU101" s="987" t="s">
        <v>442</v>
      </c>
      <c r="AV101" s="988"/>
      <c r="AW101" s="498" t="s">
        <v>20</v>
      </c>
      <c r="AX101" s="988" t="s">
        <v>443</v>
      </c>
      <c r="AY101" s="988"/>
      <c r="AZ101" s="498" t="s">
        <v>50</v>
      </c>
      <c r="BA101" s="989">
        <v>28</v>
      </c>
      <c r="BB101" s="989"/>
      <c r="BC101" s="498" t="s">
        <v>21</v>
      </c>
      <c r="BD101" s="77"/>
      <c r="BE101" s="77"/>
    </row>
    <row r="102" spans="1:80" ht="7.5" customHeight="1">
      <c r="A102" s="76"/>
      <c r="B102" s="76"/>
      <c r="C102" s="76"/>
      <c r="D102" s="76"/>
      <c r="E102" s="74"/>
      <c r="F102" s="74"/>
      <c r="G102" s="595"/>
      <c r="H102" s="595"/>
      <c r="I102" s="974"/>
      <c r="J102" s="990"/>
      <c r="K102" s="990"/>
      <c r="L102" s="990"/>
      <c r="M102" s="990"/>
      <c r="N102" s="990"/>
      <c r="O102" s="990"/>
      <c r="P102" s="990"/>
      <c r="Q102" s="990"/>
      <c r="R102" s="990"/>
      <c r="S102" s="979"/>
      <c r="T102" s="979"/>
      <c r="U102" s="979"/>
      <c r="V102" s="979"/>
      <c r="W102" s="979"/>
      <c r="X102" s="979"/>
      <c r="Y102" s="979"/>
      <c r="Z102" s="979"/>
      <c r="AA102" s="979"/>
      <c r="AB102" s="979"/>
      <c r="AC102" s="488"/>
      <c r="AD102" s="72"/>
      <c r="AE102" s="72"/>
      <c r="AF102" s="75"/>
      <c r="AG102" s="82"/>
      <c r="AH102" s="82"/>
      <c r="AI102" s="82"/>
      <c r="AJ102" s="82"/>
      <c r="AK102" s="82"/>
      <c r="AL102" s="75"/>
      <c r="AM102" s="82"/>
      <c r="AN102" s="82"/>
      <c r="AP102" s="26"/>
      <c r="AQ102" s="74"/>
      <c r="AR102" s="74"/>
      <c r="AS102" s="974"/>
      <c r="AT102" s="974"/>
      <c r="AU102" s="988"/>
      <c r="AV102" s="988"/>
      <c r="AW102" s="498"/>
      <c r="AX102" s="988"/>
      <c r="AY102" s="988"/>
      <c r="AZ102" s="498"/>
      <c r="BA102" s="989"/>
      <c r="BB102" s="989"/>
      <c r="BC102" s="498"/>
    </row>
    <row r="103" spans="1:80" ht="7.5" customHeight="1">
      <c r="A103" s="76"/>
      <c r="B103" s="76"/>
      <c r="C103" s="76"/>
      <c r="D103" s="76"/>
      <c r="E103" s="74"/>
      <c r="F103" s="74"/>
      <c r="G103" s="594" t="s">
        <v>295</v>
      </c>
      <c r="H103" s="974"/>
      <c r="I103" s="974"/>
      <c r="J103" s="974"/>
      <c r="K103" s="974"/>
      <c r="L103" s="974"/>
      <c r="M103" s="974"/>
      <c r="N103" s="974"/>
      <c r="O103" s="974"/>
      <c r="P103" s="974"/>
      <c r="Q103" s="974"/>
      <c r="R103" s="974"/>
      <c r="S103" s="974"/>
      <c r="T103" s="974"/>
      <c r="U103" s="974"/>
      <c r="V103" s="974"/>
      <c r="W103" s="974"/>
      <c r="X103" s="974"/>
      <c r="Y103" s="974"/>
      <c r="Z103" s="974"/>
      <c r="AA103" s="974"/>
      <c r="AB103" s="974"/>
      <c r="AC103" s="974"/>
      <c r="AD103" s="974"/>
      <c r="AE103" s="974"/>
      <c r="AF103" s="82"/>
      <c r="AH103" s="82"/>
      <c r="AI103" s="82"/>
      <c r="AJ103" s="82"/>
      <c r="AK103" s="82"/>
      <c r="AL103" s="82"/>
      <c r="AM103" s="82"/>
      <c r="AN103" s="82"/>
      <c r="AP103" s="26"/>
      <c r="AQ103" s="74"/>
      <c r="AR103" s="74"/>
      <c r="AS103" s="974"/>
      <c r="AT103" s="974"/>
      <c r="AU103" s="988"/>
      <c r="AV103" s="988"/>
      <c r="AW103" s="498"/>
      <c r="AX103" s="988"/>
      <c r="AY103" s="988"/>
      <c r="AZ103" s="498"/>
      <c r="BA103" s="989"/>
      <c r="BB103" s="989"/>
      <c r="BC103" s="498"/>
      <c r="CA103" s="32"/>
      <c r="CB103" s="32"/>
    </row>
    <row r="104" spans="1:80" ht="7.5" customHeight="1">
      <c r="A104" s="76"/>
      <c r="B104" s="76"/>
      <c r="C104" s="76"/>
      <c r="D104" s="76"/>
      <c r="E104" s="74"/>
      <c r="F104" s="74"/>
      <c r="G104" s="974"/>
      <c r="H104" s="974"/>
      <c r="I104" s="974"/>
      <c r="J104" s="974"/>
      <c r="K104" s="974"/>
      <c r="L104" s="974"/>
      <c r="M104" s="974"/>
      <c r="N104" s="974"/>
      <c r="O104" s="974"/>
      <c r="P104" s="974"/>
      <c r="Q104" s="974"/>
      <c r="R104" s="974"/>
      <c r="S104" s="974"/>
      <c r="T104" s="974"/>
      <c r="U104" s="974"/>
      <c r="V104" s="974"/>
      <c r="W104" s="974"/>
      <c r="X104" s="974"/>
      <c r="Y104" s="974"/>
      <c r="Z104" s="974"/>
      <c r="AA104" s="974"/>
      <c r="AB104" s="974"/>
      <c r="AC104" s="974"/>
      <c r="AD104" s="974"/>
      <c r="AE104" s="974"/>
      <c r="AF104" s="82"/>
      <c r="AH104" s="86"/>
      <c r="AI104" s="82"/>
      <c r="AJ104" s="82"/>
      <c r="AK104" s="82"/>
      <c r="AL104" s="82"/>
      <c r="AM104" s="82"/>
      <c r="AN104" s="82"/>
      <c r="AP104" s="82"/>
      <c r="AQ104" s="74"/>
      <c r="AR104" s="74"/>
      <c r="AS104" s="73"/>
      <c r="CA104" s="32"/>
      <c r="CB104" s="32"/>
    </row>
    <row r="105" spans="1:80" ht="7.5" customHeight="1">
      <c r="A105" s="76"/>
      <c r="B105" s="76"/>
      <c r="C105" s="76"/>
      <c r="D105" s="76"/>
      <c r="E105" s="74"/>
      <c r="F105" s="74"/>
      <c r="G105" s="974"/>
      <c r="H105" s="974"/>
      <c r="I105" s="974"/>
      <c r="J105" s="974"/>
      <c r="K105" s="974"/>
      <c r="L105" s="974"/>
      <c r="M105" s="974"/>
      <c r="N105" s="974"/>
      <c r="O105" s="974"/>
      <c r="P105" s="974"/>
      <c r="Q105" s="974"/>
      <c r="R105" s="974"/>
      <c r="S105" s="974"/>
      <c r="T105" s="974"/>
      <c r="U105" s="974"/>
      <c r="V105" s="974"/>
      <c r="W105" s="974"/>
      <c r="X105" s="974"/>
      <c r="Y105" s="974"/>
      <c r="Z105" s="974"/>
      <c r="AA105" s="974"/>
      <c r="AB105" s="974"/>
      <c r="AC105" s="974"/>
      <c r="AD105" s="974"/>
      <c r="AE105" s="974"/>
      <c r="AF105" s="82"/>
      <c r="AH105" s="86"/>
      <c r="AI105" s="86"/>
      <c r="AJ105" s="86"/>
      <c r="AK105" s="86"/>
      <c r="AL105" s="82"/>
      <c r="AM105" s="86"/>
      <c r="AN105" s="86"/>
      <c r="AP105" s="82"/>
      <c r="AQ105" s="26"/>
      <c r="AR105" s="26"/>
      <c r="AS105" s="74"/>
      <c r="CA105" s="21"/>
      <c r="CB105" s="21"/>
    </row>
    <row r="106" spans="1:80" ht="7.5" customHeight="1">
      <c r="AJ106" s="82"/>
      <c r="AK106" s="82"/>
      <c r="AL106" s="82"/>
      <c r="AM106" s="82"/>
      <c r="AN106" s="82"/>
      <c r="AO106" s="74"/>
      <c r="AP106" s="91"/>
      <c r="AQ106" s="26"/>
      <c r="AR106" s="26"/>
      <c r="AS106" s="74"/>
      <c r="AT106" s="486" t="s">
        <v>94</v>
      </c>
      <c r="AU106" s="486"/>
      <c r="AV106" s="486"/>
      <c r="AW106" s="486"/>
      <c r="AX106" s="486"/>
      <c r="BB106" s="484" t="s">
        <v>95</v>
      </c>
      <c r="BC106" s="487"/>
      <c r="BD106" s="487"/>
      <c r="BE106" s="487"/>
      <c r="BF106" s="487"/>
      <c r="BG106" s="974"/>
      <c r="BH106" s="984" t="s">
        <v>317</v>
      </c>
      <c r="BI106" s="985"/>
      <c r="BJ106" s="985"/>
      <c r="BK106" s="985"/>
      <c r="BL106" s="985"/>
      <c r="BM106" s="985"/>
      <c r="BN106" s="985"/>
      <c r="BO106" s="985"/>
      <c r="BP106" s="985"/>
      <c r="BQ106" s="985"/>
      <c r="BR106" s="985"/>
      <c r="BS106" s="985"/>
      <c r="BT106" s="985"/>
      <c r="BU106" s="985"/>
      <c r="BV106" s="985"/>
      <c r="BW106" s="663" t="s">
        <v>324</v>
      </c>
      <c r="BX106" s="663"/>
      <c r="BY106" s="663"/>
      <c r="CA106" s="21"/>
      <c r="CB106" s="21"/>
    </row>
    <row r="107" spans="1:80" ht="7.5" customHeight="1">
      <c r="AJ107" s="82"/>
      <c r="AK107" s="82"/>
      <c r="AL107" s="82"/>
      <c r="AM107" s="82"/>
      <c r="AN107" s="82"/>
      <c r="AO107" s="74"/>
      <c r="AP107" s="91"/>
      <c r="AQ107" s="26"/>
      <c r="AR107" s="26"/>
      <c r="AS107" s="74"/>
      <c r="AT107" s="486"/>
      <c r="AU107" s="486"/>
      <c r="AV107" s="486"/>
      <c r="AW107" s="486"/>
      <c r="AX107" s="486"/>
      <c r="BB107" s="487"/>
      <c r="BC107" s="487"/>
      <c r="BD107" s="487"/>
      <c r="BE107" s="487"/>
      <c r="BF107" s="487"/>
      <c r="BG107" s="974"/>
      <c r="BH107" s="985"/>
      <c r="BI107" s="985"/>
      <c r="BJ107" s="985"/>
      <c r="BK107" s="985"/>
      <c r="BL107" s="985"/>
      <c r="BM107" s="985"/>
      <c r="BN107" s="985"/>
      <c r="BO107" s="985"/>
      <c r="BP107" s="985"/>
      <c r="BQ107" s="985"/>
      <c r="BR107" s="985"/>
      <c r="BS107" s="985"/>
      <c r="BT107" s="985"/>
      <c r="BU107" s="985"/>
      <c r="BV107" s="985"/>
      <c r="BW107" s="663"/>
      <c r="BX107" s="663"/>
      <c r="BY107" s="663"/>
      <c r="CA107" s="21"/>
      <c r="CB107" s="21"/>
    </row>
    <row r="108" spans="1:80" ht="7.5" customHeight="1">
      <c r="A108" s="484" t="s">
        <v>93</v>
      </c>
      <c r="B108" s="974"/>
      <c r="C108" s="974"/>
      <c r="D108" s="974"/>
      <c r="E108" s="974"/>
      <c r="F108" s="72"/>
      <c r="G108" s="593" t="s">
        <v>66</v>
      </c>
      <c r="H108" s="593"/>
      <c r="I108" s="484" t="s">
        <v>311</v>
      </c>
      <c r="J108" s="974"/>
      <c r="K108" s="974"/>
      <c r="L108" s="974"/>
      <c r="M108" s="974"/>
      <c r="N108" s="974"/>
      <c r="O108" s="974"/>
      <c r="P108" s="974"/>
      <c r="Q108" s="974"/>
      <c r="R108" s="974"/>
      <c r="S108" s="974"/>
      <c r="T108" s="974"/>
      <c r="U108" s="974"/>
      <c r="V108" s="974"/>
      <c r="W108" s="974"/>
      <c r="X108" s="974"/>
      <c r="Y108" s="974"/>
      <c r="Z108" s="974"/>
      <c r="AA108" s="974"/>
      <c r="AB108" s="974"/>
      <c r="AC108" s="974"/>
      <c r="AD108" s="974"/>
      <c r="AE108" s="974"/>
      <c r="AF108" s="974"/>
      <c r="AG108" s="974"/>
      <c r="AH108" s="974"/>
      <c r="AI108" s="974"/>
      <c r="AJ108" s="974"/>
      <c r="AK108" s="974"/>
      <c r="AL108" s="974"/>
      <c r="AM108" s="974"/>
      <c r="AN108" s="82"/>
      <c r="AO108" s="74"/>
      <c r="AP108" s="91"/>
      <c r="AQ108" s="26"/>
      <c r="AR108" s="26"/>
      <c r="AS108" s="26"/>
      <c r="AT108" s="486"/>
      <c r="AU108" s="486"/>
      <c r="AV108" s="486"/>
      <c r="AW108" s="486"/>
      <c r="AX108" s="486"/>
      <c r="BB108" s="487"/>
      <c r="BC108" s="487"/>
      <c r="BD108" s="487"/>
      <c r="BE108" s="487"/>
      <c r="BF108" s="487"/>
      <c r="BG108" s="974"/>
      <c r="BH108" s="985"/>
      <c r="BI108" s="985"/>
      <c r="BJ108" s="985"/>
      <c r="BK108" s="985"/>
      <c r="BL108" s="985"/>
      <c r="BM108" s="985"/>
      <c r="BN108" s="985"/>
      <c r="BO108" s="985"/>
      <c r="BP108" s="985"/>
      <c r="BQ108" s="985"/>
      <c r="BR108" s="985"/>
      <c r="BS108" s="985"/>
      <c r="BT108" s="985"/>
      <c r="BU108" s="985"/>
      <c r="BV108" s="985"/>
      <c r="BW108" s="663"/>
      <c r="BX108" s="663"/>
      <c r="BY108" s="663"/>
      <c r="CA108" s="21"/>
      <c r="CB108" s="21"/>
    </row>
    <row r="109" spans="1:80" ht="7.5" customHeight="1">
      <c r="A109" s="974"/>
      <c r="B109" s="974"/>
      <c r="C109" s="974"/>
      <c r="D109" s="974"/>
      <c r="E109" s="974"/>
      <c r="F109" s="72"/>
      <c r="G109" s="593"/>
      <c r="H109" s="593"/>
      <c r="I109" s="974"/>
      <c r="J109" s="974"/>
      <c r="K109" s="974"/>
      <c r="L109" s="974"/>
      <c r="M109" s="974"/>
      <c r="N109" s="974"/>
      <c r="O109" s="974"/>
      <c r="P109" s="974"/>
      <c r="Q109" s="974"/>
      <c r="R109" s="974"/>
      <c r="S109" s="974"/>
      <c r="T109" s="974"/>
      <c r="U109" s="974"/>
      <c r="V109" s="974"/>
      <c r="W109" s="974"/>
      <c r="X109" s="974"/>
      <c r="Y109" s="974"/>
      <c r="Z109" s="974"/>
      <c r="AA109" s="974"/>
      <c r="AB109" s="974"/>
      <c r="AC109" s="974"/>
      <c r="AD109" s="974"/>
      <c r="AE109" s="974"/>
      <c r="AF109" s="974"/>
      <c r="AG109" s="974"/>
      <c r="AH109" s="974"/>
      <c r="AI109" s="974"/>
      <c r="AJ109" s="974"/>
      <c r="AK109" s="974"/>
      <c r="AL109" s="974"/>
      <c r="AM109" s="974"/>
      <c r="AN109" s="75"/>
      <c r="AO109" s="75"/>
      <c r="AP109" s="82"/>
      <c r="AQ109" s="26"/>
      <c r="AR109" s="26"/>
      <c r="AS109" s="26"/>
      <c r="BH109" s="986"/>
      <c r="BI109" s="986"/>
      <c r="BJ109" s="986"/>
      <c r="BK109" s="986"/>
      <c r="BL109" s="986"/>
      <c r="BM109" s="986"/>
      <c r="BN109" s="986"/>
      <c r="BO109" s="986"/>
      <c r="BP109" s="986"/>
      <c r="BQ109" s="986"/>
      <c r="BR109" s="986"/>
      <c r="BS109" s="986"/>
      <c r="BT109" s="986"/>
      <c r="BU109" s="986"/>
      <c r="BV109" s="986"/>
      <c r="CA109" s="88"/>
    </row>
    <row r="110" spans="1:80" ht="7.5" customHeight="1">
      <c r="A110" s="974"/>
      <c r="B110" s="974"/>
      <c r="C110" s="974"/>
      <c r="D110" s="974"/>
      <c r="E110" s="974"/>
      <c r="F110" s="72"/>
      <c r="G110" s="593"/>
      <c r="H110" s="593"/>
      <c r="I110" s="974"/>
      <c r="J110" s="974"/>
      <c r="K110" s="974"/>
      <c r="L110" s="974"/>
      <c r="M110" s="974"/>
      <c r="N110" s="974"/>
      <c r="O110" s="974"/>
      <c r="P110" s="974"/>
      <c r="Q110" s="974"/>
      <c r="R110" s="974"/>
      <c r="S110" s="974"/>
      <c r="T110" s="974"/>
      <c r="U110" s="974"/>
      <c r="V110" s="974"/>
      <c r="W110" s="974"/>
      <c r="X110" s="974"/>
      <c r="Y110" s="974"/>
      <c r="Z110" s="974"/>
      <c r="AA110" s="974"/>
      <c r="AB110" s="974"/>
      <c r="AC110" s="974"/>
      <c r="AD110" s="974"/>
      <c r="AE110" s="974"/>
      <c r="AF110" s="974"/>
      <c r="AG110" s="974"/>
      <c r="AH110" s="974"/>
      <c r="AI110" s="974"/>
      <c r="AJ110" s="974"/>
      <c r="AK110" s="974"/>
      <c r="AL110" s="974"/>
      <c r="AM110" s="974"/>
      <c r="AN110" s="75"/>
      <c r="AO110" s="75"/>
      <c r="AP110" s="82"/>
      <c r="AQ110" s="82"/>
      <c r="AR110" s="82"/>
      <c r="AS110" s="26"/>
      <c r="CA110" s="88"/>
    </row>
    <row r="111" spans="1:80" ht="7.5" customHeight="1">
      <c r="A111" s="76"/>
      <c r="B111" s="76"/>
      <c r="C111" s="76"/>
      <c r="D111" s="76"/>
      <c r="E111" s="74"/>
      <c r="F111" s="74"/>
      <c r="G111" s="593" t="s">
        <v>110</v>
      </c>
      <c r="H111" s="593"/>
      <c r="I111" s="592" t="s">
        <v>96</v>
      </c>
      <c r="J111" s="974"/>
      <c r="K111" s="974"/>
      <c r="L111" s="974"/>
      <c r="M111" s="974"/>
      <c r="N111" s="69"/>
      <c r="O111" s="592" t="s">
        <v>229</v>
      </c>
      <c r="P111" s="974"/>
      <c r="Q111" s="974"/>
      <c r="R111" s="974"/>
      <c r="S111" s="974"/>
      <c r="T111" s="974"/>
      <c r="U111" s="974"/>
      <c r="V111" s="974"/>
      <c r="W111" s="76"/>
      <c r="Z111" s="978" t="s">
        <v>228</v>
      </c>
      <c r="AA111" s="979"/>
      <c r="AB111" s="979"/>
      <c r="AC111" s="980" t="s">
        <v>145</v>
      </c>
      <c r="AD111" s="980"/>
      <c r="AE111" s="980"/>
      <c r="AF111" s="980"/>
      <c r="AG111" s="980"/>
      <c r="AH111" s="488" t="s">
        <v>2</v>
      </c>
      <c r="AJ111" s="74"/>
      <c r="AK111" s="74"/>
      <c r="AL111" s="82"/>
      <c r="AM111" s="74"/>
      <c r="AN111" s="75"/>
      <c r="AO111" s="75"/>
      <c r="AP111" s="82"/>
      <c r="AQ111" s="82"/>
      <c r="AR111" s="82"/>
      <c r="AS111" s="26"/>
      <c r="BB111" s="484" t="s">
        <v>99</v>
      </c>
      <c r="BC111" s="484"/>
      <c r="BD111" s="484"/>
      <c r="BE111" s="484"/>
      <c r="BF111" s="484"/>
      <c r="BG111" s="484"/>
      <c r="BH111" s="981" t="s">
        <v>214</v>
      </c>
      <c r="BI111" s="982"/>
      <c r="BJ111" s="982"/>
      <c r="BK111" s="982"/>
      <c r="BL111" s="982"/>
      <c r="BM111" s="982"/>
      <c r="BN111" s="982"/>
      <c r="BO111" s="982"/>
      <c r="BP111" s="982"/>
      <c r="BQ111" s="982"/>
      <c r="BR111" s="982"/>
      <c r="BS111" s="982"/>
      <c r="BT111" s="982"/>
      <c r="BU111" s="982"/>
      <c r="BV111" s="982"/>
      <c r="BW111" s="663" t="s">
        <v>327</v>
      </c>
      <c r="BX111" s="663"/>
      <c r="BY111" s="663"/>
      <c r="CA111" s="82"/>
      <c r="CB111" s="82"/>
    </row>
    <row r="112" spans="1:80" ht="7.5" customHeight="1">
      <c r="A112" s="76"/>
      <c r="B112" s="76"/>
      <c r="C112" s="76"/>
      <c r="D112" s="76"/>
      <c r="E112" s="74"/>
      <c r="F112" s="74"/>
      <c r="G112" s="593"/>
      <c r="H112" s="593"/>
      <c r="I112" s="974"/>
      <c r="J112" s="974"/>
      <c r="K112" s="974"/>
      <c r="L112" s="974"/>
      <c r="M112" s="974"/>
      <c r="N112" s="69"/>
      <c r="O112" s="974"/>
      <c r="P112" s="974"/>
      <c r="Q112" s="974"/>
      <c r="R112" s="974"/>
      <c r="S112" s="974"/>
      <c r="T112" s="974"/>
      <c r="U112" s="974"/>
      <c r="V112" s="974"/>
      <c r="W112" s="76"/>
      <c r="Z112" s="979"/>
      <c r="AA112" s="979"/>
      <c r="AB112" s="979"/>
      <c r="AC112" s="980"/>
      <c r="AD112" s="980"/>
      <c r="AE112" s="980"/>
      <c r="AF112" s="980"/>
      <c r="AG112" s="980"/>
      <c r="AH112" s="488"/>
      <c r="AJ112" s="74"/>
      <c r="AK112" s="74"/>
      <c r="AL112" s="74"/>
      <c r="AM112" s="74"/>
      <c r="AN112" s="74"/>
      <c r="AO112" s="74"/>
      <c r="AP112" s="82"/>
      <c r="AQ112" s="91"/>
      <c r="AR112" s="91"/>
      <c r="AS112" s="26"/>
      <c r="AT112" s="75"/>
      <c r="BB112" s="484"/>
      <c r="BC112" s="484"/>
      <c r="BD112" s="484"/>
      <c r="BE112" s="484"/>
      <c r="BF112" s="484"/>
      <c r="BG112" s="484"/>
      <c r="BH112" s="982"/>
      <c r="BI112" s="982"/>
      <c r="BJ112" s="982"/>
      <c r="BK112" s="982"/>
      <c r="BL112" s="982"/>
      <c r="BM112" s="982"/>
      <c r="BN112" s="982"/>
      <c r="BO112" s="982"/>
      <c r="BP112" s="982"/>
      <c r="BQ112" s="982"/>
      <c r="BR112" s="982"/>
      <c r="BS112" s="982"/>
      <c r="BT112" s="982"/>
      <c r="BU112" s="982"/>
      <c r="BV112" s="982"/>
      <c r="BW112" s="663"/>
      <c r="BX112" s="663"/>
      <c r="BY112" s="663"/>
      <c r="CA112" s="82"/>
      <c r="CB112" s="82"/>
    </row>
    <row r="113" spans="1:80" s="82" customFormat="1" ht="7.5" customHeight="1">
      <c r="A113" s="76"/>
      <c r="B113" s="76"/>
      <c r="C113" s="76"/>
      <c r="D113" s="76"/>
      <c r="E113" s="74"/>
      <c r="F113" s="74"/>
      <c r="G113" s="593"/>
      <c r="H113" s="593"/>
      <c r="I113" s="974"/>
      <c r="J113" s="974"/>
      <c r="K113" s="974"/>
      <c r="L113" s="974"/>
      <c r="M113" s="974"/>
      <c r="N113" s="69"/>
      <c r="O113" s="974"/>
      <c r="P113" s="974"/>
      <c r="Q113" s="974"/>
      <c r="R113" s="974"/>
      <c r="S113" s="974"/>
      <c r="T113" s="974"/>
      <c r="U113" s="974"/>
      <c r="V113" s="974"/>
      <c r="W113" s="76"/>
      <c r="X113" s="1"/>
      <c r="Y113" s="1"/>
      <c r="Z113" s="979"/>
      <c r="AA113" s="979"/>
      <c r="AB113" s="979"/>
      <c r="AC113" s="980"/>
      <c r="AD113" s="980"/>
      <c r="AE113" s="980"/>
      <c r="AF113" s="980"/>
      <c r="AG113" s="980"/>
      <c r="AH113" s="488"/>
      <c r="AI113" s="1"/>
      <c r="AJ113" s="74"/>
      <c r="AK113" s="104"/>
      <c r="AL113" s="74"/>
      <c r="AN113" s="74"/>
      <c r="AO113" s="74"/>
      <c r="AQ113" s="91"/>
      <c r="AR113" s="91"/>
      <c r="AT113" s="75"/>
      <c r="AU113" s="1"/>
      <c r="AV113" s="1"/>
      <c r="AW113" s="1"/>
      <c r="AX113" s="1"/>
      <c r="BB113" s="484"/>
      <c r="BC113" s="484"/>
      <c r="BD113" s="484"/>
      <c r="BE113" s="484"/>
      <c r="BF113" s="484"/>
      <c r="BG113" s="484"/>
      <c r="BH113" s="983"/>
      <c r="BI113" s="983"/>
      <c r="BJ113" s="983"/>
      <c r="BK113" s="983"/>
      <c r="BL113" s="983"/>
      <c r="BM113" s="983"/>
      <c r="BN113" s="983"/>
      <c r="BO113" s="983"/>
      <c r="BP113" s="983"/>
      <c r="BQ113" s="983"/>
      <c r="BR113" s="983"/>
      <c r="BS113" s="983"/>
      <c r="BT113" s="983"/>
      <c r="BU113" s="983"/>
      <c r="BV113" s="983"/>
      <c r="BW113" s="663"/>
      <c r="BX113" s="663"/>
      <c r="BY113" s="663"/>
      <c r="BZ113" s="1"/>
    </row>
    <row r="114" spans="1:80" s="82" customFormat="1" ht="7.5" customHeight="1">
      <c r="A114" s="76"/>
      <c r="B114" s="76"/>
      <c r="C114" s="76"/>
      <c r="D114" s="76"/>
      <c r="E114" s="74"/>
      <c r="F114" s="74"/>
      <c r="G114" s="70"/>
      <c r="H114" s="70"/>
      <c r="N114" s="69"/>
      <c r="O114" s="592" t="s">
        <v>230</v>
      </c>
      <c r="P114" s="974"/>
      <c r="Q114" s="974"/>
      <c r="R114" s="974"/>
      <c r="S114" s="974"/>
      <c r="T114" s="974"/>
      <c r="U114" s="974"/>
      <c r="V114" s="76"/>
      <c r="W114" s="76"/>
      <c r="X114" s="1"/>
      <c r="Y114" s="1"/>
      <c r="Z114" s="723" t="s">
        <v>234</v>
      </c>
      <c r="AA114" s="974"/>
      <c r="AB114" s="974"/>
      <c r="AC114" s="975" t="s">
        <v>155</v>
      </c>
      <c r="AD114" s="975"/>
      <c r="AE114" s="975"/>
      <c r="AF114" s="975"/>
      <c r="AG114" s="975"/>
      <c r="AH114" s="1"/>
      <c r="AI114" s="1"/>
      <c r="AJ114" s="74"/>
      <c r="AK114" s="104"/>
      <c r="AL114" s="74"/>
      <c r="AN114" s="74"/>
      <c r="AO114" s="74"/>
      <c r="AQ114" s="91"/>
      <c r="AR114" s="91"/>
      <c r="AT114" s="75"/>
      <c r="AU114" s="1"/>
      <c r="AV114" s="1"/>
      <c r="AW114" s="1"/>
      <c r="AX114" s="1"/>
      <c r="BG114" s="1"/>
      <c r="BH114" s="1"/>
      <c r="BI114" s="1"/>
      <c r="BJ114" s="1"/>
      <c r="BK114" s="1"/>
      <c r="BL114" s="1"/>
      <c r="BM114" s="1"/>
      <c r="BN114" s="1"/>
      <c r="BO114" s="1"/>
      <c r="BP114" s="1"/>
      <c r="BQ114" s="1"/>
      <c r="BR114" s="1"/>
      <c r="BS114" s="1"/>
      <c r="BT114" s="1"/>
      <c r="BU114" s="1"/>
      <c r="BV114" s="1"/>
      <c r="BW114" s="1"/>
      <c r="BX114" s="1"/>
      <c r="BY114" s="1"/>
      <c r="BZ114" s="86"/>
      <c r="CA114" s="1"/>
      <c r="CB114" s="1"/>
    </row>
    <row r="115" spans="1:80" s="82" customFormat="1" ht="7.5" customHeight="1">
      <c r="A115" s="76"/>
      <c r="B115" s="76"/>
      <c r="C115" s="76"/>
      <c r="D115" s="76"/>
      <c r="E115" s="74"/>
      <c r="F115" s="74"/>
      <c r="N115" s="69"/>
      <c r="O115" s="974"/>
      <c r="P115" s="974"/>
      <c r="Q115" s="974"/>
      <c r="R115" s="974"/>
      <c r="S115" s="974"/>
      <c r="T115" s="974"/>
      <c r="U115" s="974"/>
      <c r="V115" s="76"/>
      <c r="W115" s="76"/>
      <c r="X115" s="1"/>
      <c r="Y115" s="1"/>
      <c r="Z115" s="974"/>
      <c r="AA115" s="974"/>
      <c r="AB115" s="974"/>
      <c r="AC115" s="975"/>
      <c r="AD115" s="975"/>
      <c r="AE115" s="975"/>
      <c r="AF115" s="975"/>
      <c r="AG115" s="975"/>
      <c r="AH115" s="1"/>
      <c r="AI115" s="1"/>
      <c r="AJ115" s="74"/>
      <c r="AK115" s="104"/>
      <c r="AL115" s="74"/>
      <c r="AN115" s="74"/>
      <c r="AO115" s="74"/>
      <c r="AU115" s="33"/>
      <c r="AV115" s="33"/>
      <c r="AW115" s="33"/>
      <c r="AX115" s="33"/>
      <c r="BW115" s="1"/>
      <c r="BX115" s="1"/>
      <c r="BY115" s="1"/>
      <c r="BZ115" s="86"/>
      <c r="CA115" s="1"/>
      <c r="CB115" s="1"/>
    </row>
    <row r="116" spans="1:80" s="82" customFormat="1" ht="7.5" customHeight="1">
      <c r="A116" s="76"/>
      <c r="B116" s="76"/>
      <c r="C116" s="76"/>
      <c r="D116" s="76"/>
      <c r="E116" s="74"/>
      <c r="F116" s="74"/>
      <c r="N116" s="69"/>
      <c r="O116" s="974"/>
      <c r="P116" s="974"/>
      <c r="Q116" s="974"/>
      <c r="R116" s="974"/>
      <c r="S116" s="974"/>
      <c r="T116" s="974"/>
      <c r="U116" s="974"/>
      <c r="V116" s="76"/>
      <c r="W116" s="76"/>
      <c r="X116" s="1"/>
      <c r="Y116" s="1"/>
      <c r="Z116" s="974"/>
      <c r="AA116" s="974"/>
      <c r="AB116" s="974"/>
      <c r="AC116" s="975"/>
      <c r="AD116" s="975"/>
      <c r="AE116" s="975"/>
      <c r="AF116" s="975"/>
      <c r="AG116" s="975"/>
      <c r="AJ116" s="74"/>
      <c r="AK116" s="104"/>
      <c r="AL116" s="74"/>
      <c r="AN116" s="74"/>
      <c r="AO116" s="74"/>
      <c r="AT116" s="1"/>
      <c r="AU116" s="33"/>
      <c r="AV116" s="33"/>
      <c r="AW116" s="33"/>
      <c r="AX116" s="33"/>
      <c r="BI116" s="477" t="s">
        <v>100</v>
      </c>
      <c r="BJ116" s="108"/>
      <c r="BK116" s="34"/>
      <c r="BL116" s="34"/>
      <c r="BM116" s="35"/>
      <c r="BN116" s="480" t="s">
        <v>101</v>
      </c>
      <c r="BO116" s="108"/>
      <c r="BP116" s="34"/>
      <c r="BQ116" s="34"/>
      <c r="BR116" s="35"/>
      <c r="BS116" s="477" t="s">
        <v>102</v>
      </c>
      <c r="BT116" s="108"/>
      <c r="BU116" s="34"/>
      <c r="BV116" s="34"/>
      <c r="BW116" s="35"/>
      <c r="BX116" s="477" t="s">
        <v>103</v>
      </c>
      <c r="BY116" s="108"/>
      <c r="BZ116" s="34"/>
      <c r="CA116" s="34"/>
      <c r="CB116" s="35"/>
    </row>
    <row r="117" spans="1:80" s="82" customFormat="1" ht="7.5" customHeight="1">
      <c r="A117" s="76"/>
      <c r="B117" s="76"/>
      <c r="C117" s="76"/>
      <c r="D117" s="76"/>
      <c r="E117" s="74"/>
      <c r="F117" s="74"/>
      <c r="N117" s="69"/>
      <c r="O117" s="592" t="s">
        <v>231</v>
      </c>
      <c r="P117" s="974"/>
      <c r="Q117" s="974"/>
      <c r="R117" s="974"/>
      <c r="S117" s="974"/>
      <c r="T117" s="974"/>
      <c r="U117" s="974"/>
      <c r="V117" s="974"/>
      <c r="W117" s="76"/>
      <c r="X117" s="1"/>
      <c r="Y117" s="1"/>
      <c r="Z117" s="978" t="s">
        <v>228</v>
      </c>
      <c r="AA117" s="979"/>
      <c r="AB117" s="979"/>
      <c r="AC117" s="980" t="s">
        <v>155</v>
      </c>
      <c r="AD117" s="980"/>
      <c r="AE117" s="980"/>
      <c r="AF117" s="980"/>
      <c r="AG117" s="980"/>
      <c r="AH117" s="488" t="s">
        <v>2</v>
      </c>
      <c r="AJ117" s="74"/>
      <c r="AK117" s="104"/>
      <c r="AL117" s="74"/>
      <c r="AN117" s="74"/>
      <c r="AO117" s="74"/>
      <c r="AT117" s="1"/>
      <c r="AU117" s="33"/>
      <c r="AV117" s="33"/>
      <c r="AW117" s="33"/>
      <c r="AX117" s="33"/>
      <c r="BI117" s="976"/>
      <c r="BJ117" s="12"/>
      <c r="BM117" s="13"/>
      <c r="BN117" s="481"/>
      <c r="BO117" s="12"/>
      <c r="BR117" s="13"/>
      <c r="BS117" s="976"/>
      <c r="BT117" s="12"/>
      <c r="BW117" s="13"/>
      <c r="BX117" s="976"/>
      <c r="BY117" s="12"/>
      <c r="CB117" s="13"/>
    </row>
    <row r="118" spans="1:80" s="82" customFormat="1" ht="7.5" customHeight="1">
      <c r="A118" s="76"/>
      <c r="B118" s="76"/>
      <c r="C118" s="76"/>
      <c r="D118" s="76"/>
      <c r="E118" s="74"/>
      <c r="F118" s="74"/>
      <c r="G118" s="70"/>
      <c r="H118" s="70"/>
      <c r="I118" s="70"/>
      <c r="J118" s="70"/>
      <c r="K118" s="70"/>
      <c r="L118" s="70"/>
      <c r="M118" s="70"/>
      <c r="N118" s="69"/>
      <c r="O118" s="974"/>
      <c r="P118" s="974"/>
      <c r="Q118" s="974"/>
      <c r="R118" s="974"/>
      <c r="S118" s="974"/>
      <c r="T118" s="974"/>
      <c r="U118" s="974"/>
      <c r="V118" s="974"/>
      <c r="W118" s="76"/>
      <c r="X118" s="1"/>
      <c r="Y118" s="1"/>
      <c r="Z118" s="979"/>
      <c r="AA118" s="979"/>
      <c r="AB118" s="979"/>
      <c r="AC118" s="980"/>
      <c r="AD118" s="980"/>
      <c r="AE118" s="980"/>
      <c r="AF118" s="980"/>
      <c r="AG118" s="980"/>
      <c r="AH118" s="488"/>
      <c r="AJ118" s="74"/>
      <c r="AK118" s="104"/>
      <c r="AL118" s="74"/>
      <c r="AN118" s="74"/>
      <c r="AO118" s="74"/>
      <c r="AT118" s="1"/>
      <c r="AU118" s="33"/>
      <c r="AV118" s="33"/>
      <c r="AW118" s="33"/>
      <c r="AX118" s="33"/>
      <c r="BI118" s="976"/>
      <c r="BJ118" s="12"/>
      <c r="BM118" s="13"/>
      <c r="BN118" s="481"/>
      <c r="BO118" s="12"/>
      <c r="BR118" s="13"/>
      <c r="BS118" s="976"/>
      <c r="BT118" s="12"/>
      <c r="BW118" s="13"/>
      <c r="BX118" s="976"/>
      <c r="BY118" s="12"/>
      <c r="CB118" s="13"/>
    </row>
    <row r="119" spans="1:80" s="82" customFormat="1" ht="7.5" customHeight="1">
      <c r="A119" s="76"/>
      <c r="B119" s="76"/>
      <c r="C119" s="76"/>
      <c r="D119" s="76"/>
      <c r="E119" s="74"/>
      <c r="F119" s="74"/>
      <c r="G119" s="70"/>
      <c r="H119" s="70"/>
      <c r="I119" s="70"/>
      <c r="J119" s="70"/>
      <c r="K119" s="70"/>
      <c r="L119" s="70"/>
      <c r="M119" s="70"/>
      <c r="N119" s="69"/>
      <c r="O119" s="974"/>
      <c r="P119" s="974"/>
      <c r="Q119" s="974"/>
      <c r="R119" s="974"/>
      <c r="S119" s="974"/>
      <c r="T119" s="974"/>
      <c r="U119" s="974"/>
      <c r="V119" s="974"/>
      <c r="W119" s="76"/>
      <c r="X119" s="1"/>
      <c r="Y119" s="1"/>
      <c r="Z119" s="979"/>
      <c r="AA119" s="979"/>
      <c r="AB119" s="979"/>
      <c r="AC119" s="980"/>
      <c r="AD119" s="980"/>
      <c r="AE119" s="980"/>
      <c r="AF119" s="980"/>
      <c r="AG119" s="980"/>
      <c r="AH119" s="488"/>
      <c r="AJ119" s="74"/>
      <c r="AK119" s="104"/>
      <c r="AL119" s="74"/>
      <c r="AN119" s="74"/>
      <c r="AO119" s="74"/>
      <c r="AT119" s="1"/>
      <c r="AU119" s="33"/>
      <c r="AV119" s="33"/>
      <c r="AW119" s="33"/>
      <c r="AX119" s="33"/>
      <c r="BI119" s="976"/>
      <c r="BJ119" s="12"/>
      <c r="BM119" s="13"/>
      <c r="BN119" s="481"/>
      <c r="BO119" s="12"/>
      <c r="BR119" s="13"/>
      <c r="BS119" s="976"/>
      <c r="BT119" s="12"/>
      <c r="BW119" s="13"/>
      <c r="BX119" s="976"/>
      <c r="BY119" s="12"/>
      <c r="CB119" s="13"/>
    </row>
    <row r="120" spans="1:80" s="82" customFormat="1" ht="7.5" customHeight="1">
      <c r="A120" s="26"/>
      <c r="B120" s="26"/>
      <c r="C120" s="26"/>
      <c r="D120" s="26"/>
      <c r="E120" s="26"/>
      <c r="F120" s="26"/>
      <c r="G120" s="593" t="s">
        <v>75</v>
      </c>
      <c r="H120" s="593"/>
      <c r="I120" s="592" t="s">
        <v>98</v>
      </c>
      <c r="J120" s="592"/>
      <c r="K120" s="592"/>
      <c r="L120" s="592"/>
      <c r="M120" s="592"/>
      <c r="N120" s="592" t="s">
        <v>24</v>
      </c>
      <c r="O120" s="592" t="s">
        <v>232</v>
      </c>
      <c r="P120" s="974"/>
      <c r="Q120" s="974"/>
      <c r="R120" s="974"/>
      <c r="S120" s="974"/>
      <c r="T120" s="974"/>
      <c r="U120" s="974"/>
      <c r="V120" s="974"/>
      <c r="W120" s="974"/>
      <c r="X120" s="974"/>
      <c r="Y120" s="974"/>
      <c r="Z120" s="723" t="s">
        <v>234</v>
      </c>
      <c r="AA120" s="974"/>
      <c r="AB120" s="974"/>
      <c r="AC120" s="975" t="s">
        <v>155</v>
      </c>
      <c r="AD120" s="975"/>
      <c r="AE120" s="975"/>
      <c r="AF120" s="975"/>
      <c r="AG120" s="975"/>
      <c r="AJ120" s="74"/>
      <c r="AK120" s="104"/>
      <c r="AL120" s="74"/>
      <c r="AN120" s="74"/>
      <c r="AO120" s="74"/>
      <c r="AT120" s="1"/>
      <c r="AU120" s="33"/>
      <c r="AV120" s="33"/>
      <c r="AW120" s="33"/>
      <c r="AX120" s="33"/>
      <c r="BI120" s="976"/>
      <c r="BJ120" s="12"/>
      <c r="BM120" s="13"/>
      <c r="BN120" s="481"/>
      <c r="BO120" s="12"/>
      <c r="BR120" s="13"/>
      <c r="BS120" s="976"/>
      <c r="BT120" s="12"/>
      <c r="BW120" s="13"/>
      <c r="BX120" s="976"/>
      <c r="BY120" s="12"/>
      <c r="CB120" s="13"/>
    </row>
    <row r="121" spans="1:80" s="82" customFormat="1" ht="7.5" customHeight="1">
      <c r="A121" s="26"/>
      <c r="B121" s="74"/>
      <c r="C121" s="101"/>
      <c r="D121" s="101"/>
      <c r="E121" s="101"/>
      <c r="F121" s="101"/>
      <c r="G121" s="593"/>
      <c r="H121" s="593"/>
      <c r="I121" s="592"/>
      <c r="J121" s="592"/>
      <c r="K121" s="592"/>
      <c r="L121" s="592"/>
      <c r="M121" s="592"/>
      <c r="N121" s="974"/>
      <c r="O121" s="974"/>
      <c r="P121" s="974"/>
      <c r="Q121" s="974"/>
      <c r="R121" s="974"/>
      <c r="S121" s="974"/>
      <c r="T121" s="974"/>
      <c r="U121" s="974"/>
      <c r="V121" s="974"/>
      <c r="W121" s="974"/>
      <c r="X121" s="974"/>
      <c r="Y121" s="974"/>
      <c r="Z121" s="974"/>
      <c r="AA121" s="974"/>
      <c r="AB121" s="974"/>
      <c r="AC121" s="975"/>
      <c r="AD121" s="975"/>
      <c r="AE121" s="975"/>
      <c r="AF121" s="975"/>
      <c r="AG121" s="975"/>
      <c r="AJ121" s="74"/>
      <c r="AK121" s="104"/>
      <c r="AL121" s="74"/>
      <c r="AN121" s="74"/>
      <c r="AO121" s="74"/>
      <c r="AT121" s="1"/>
      <c r="AU121" s="33"/>
      <c r="AV121" s="33"/>
      <c r="AW121" s="33"/>
      <c r="AX121" s="33"/>
      <c r="BI121" s="976"/>
      <c r="BJ121" s="12"/>
      <c r="BM121" s="13"/>
      <c r="BN121" s="481"/>
      <c r="BO121" s="12"/>
      <c r="BR121" s="13"/>
      <c r="BS121" s="976"/>
      <c r="BT121" s="12"/>
      <c r="BW121" s="13"/>
      <c r="BX121" s="976"/>
      <c r="BY121" s="12"/>
      <c r="CB121" s="36"/>
    </row>
    <row r="122" spans="1:80" s="82" customFormat="1" ht="7.5" customHeight="1">
      <c r="A122" s="16"/>
      <c r="B122" s="101"/>
      <c r="C122" s="101"/>
      <c r="D122" s="101"/>
      <c r="E122" s="101"/>
      <c r="F122" s="101"/>
      <c r="G122" s="593"/>
      <c r="H122" s="593"/>
      <c r="I122" s="592"/>
      <c r="J122" s="592"/>
      <c r="K122" s="592"/>
      <c r="L122" s="592"/>
      <c r="M122" s="592"/>
      <c r="N122" s="974"/>
      <c r="O122" s="974"/>
      <c r="P122" s="974"/>
      <c r="Q122" s="974"/>
      <c r="R122" s="974"/>
      <c r="S122" s="974"/>
      <c r="T122" s="974"/>
      <c r="U122" s="974"/>
      <c r="V122" s="974"/>
      <c r="W122" s="974"/>
      <c r="X122" s="974"/>
      <c r="Y122" s="974"/>
      <c r="Z122" s="974"/>
      <c r="AA122" s="974"/>
      <c r="AB122" s="974"/>
      <c r="AC122" s="975"/>
      <c r="AD122" s="975"/>
      <c r="AE122" s="975"/>
      <c r="AF122" s="975"/>
      <c r="AG122" s="975"/>
      <c r="AJ122" s="74"/>
      <c r="AK122" s="104"/>
      <c r="AL122" s="74"/>
      <c r="AN122" s="74"/>
      <c r="AO122" s="74"/>
      <c r="AT122" s="1"/>
      <c r="AU122" s="33"/>
      <c r="AV122" s="33"/>
      <c r="AW122" s="33"/>
      <c r="AX122" s="33"/>
      <c r="AY122" s="33"/>
      <c r="BI122" s="976"/>
      <c r="BJ122" s="12"/>
      <c r="BM122" s="13"/>
      <c r="BN122" s="481"/>
      <c r="BO122" s="12"/>
      <c r="BR122" s="13"/>
      <c r="BS122" s="976"/>
      <c r="BT122" s="12"/>
      <c r="BW122" s="13"/>
      <c r="BX122" s="976"/>
      <c r="BY122" s="12"/>
      <c r="CB122" s="13"/>
    </row>
    <row r="123" spans="1:80" s="82" customFormat="1" ht="7.5" customHeight="1">
      <c r="A123" s="76"/>
      <c r="B123" s="76"/>
      <c r="C123" s="76"/>
      <c r="D123" s="104"/>
      <c r="E123" s="104"/>
      <c r="F123" s="104"/>
      <c r="G123" s="104"/>
      <c r="H123" s="104"/>
      <c r="I123" s="104"/>
      <c r="J123" s="104"/>
      <c r="K123" s="104"/>
      <c r="L123" s="104"/>
      <c r="M123" s="104"/>
      <c r="N123" s="104"/>
      <c r="O123" s="104"/>
      <c r="P123" s="71"/>
      <c r="Q123" s="71"/>
      <c r="R123" s="71"/>
      <c r="S123" s="71"/>
      <c r="T123" s="104"/>
      <c r="U123" s="104"/>
      <c r="V123" s="104"/>
      <c r="W123" s="104"/>
      <c r="X123" s="104"/>
      <c r="Y123" s="104"/>
      <c r="Z123" s="104"/>
      <c r="AA123" s="104"/>
      <c r="AB123" s="104"/>
      <c r="AC123" s="104"/>
      <c r="AD123" s="104"/>
      <c r="AE123" s="104"/>
      <c r="AF123" s="104"/>
      <c r="AG123" s="104"/>
      <c r="AH123" s="104"/>
      <c r="AI123" s="104"/>
      <c r="AJ123" s="104"/>
      <c r="AL123" s="74"/>
      <c r="AM123" s="104"/>
      <c r="AN123" s="74"/>
      <c r="AO123" s="74"/>
      <c r="AS123" s="91"/>
      <c r="AT123" s="1"/>
      <c r="AU123" s="86"/>
      <c r="AV123" s="86"/>
      <c r="AW123" s="86"/>
      <c r="AX123" s="33"/>
      <c r="AY123" s="33"/>
      <c r="BI123" s="976"/>
      <c r="BJ123" s="12"/>
      <c r="BM123" s="13"/>
      <c r="BN123" s="481"/>
      <c r="BO123" s="12"/>
      <c r="BR123" s="13"/>
      <c r="BS123" s="976"/>
      <c r="BT123" s="12"/>
      <c r="BW123" s="13"/>
      <c r="BX123" s="976"/>
      <c r="BY123" s="12"/>
      <c r="CB123" s="13"/>
    </row>
    <row r="124" spans="1:80" s="82" customFormat="1" ht="7.5" customHeight="1">
      <c r="A124" s="81"/>
      <c r="B124" s="81"/>
      <c r="C124" s="81"/>
      <c r="E124" s="74"/>
      <c r="F124" s="74"/>
      <c r="G124" s="74"/>
      <c r="H124" s="74"/>
      <c r="I124" s="74"/>
      <c r="J124" s="50"/>
      <c r="K124" s="50"/>
      <c r="O124" s="51"/>
      <c r="P124" s="51"/>
      <c r="Q124" s="51"/>
      <c r="R124" s="51"/>
      <c r="S124" s="51"/>
      <c r="V124" s="52"/>
      <c r="W124" s="52"/>
      <c r="AE124" s="51"/>
      <c r="AF124" s="51"/>
      <c r="AG124" s="51"/>
      <c r="AH124" s="51"/>
      <c r="AI124" s="51"/>
      <c r="AL124" s="104"/>
      <c r="AN124" s="74"/>
      <c r="AO124" s="74"/>
      <c r="BI124" s="976"/>
      <c r="BN124" s="481"/>
      <c r="BO124" s="1"/>
      <c r="BP124" s="1"/>
      <c r="BQ124" s="1"/>
      <c r="BR124" s="1"/>
      <c r="BS124" s="976"/>
      <c r="BT124" s="1"/>
      <c r="BU124" s="1"/>
      <c r="BV124" s="1"/>
      <c r="BW124" s="1"/>
      <c r="BX124" s="976"/>
      <c r="BY124" s="5"/>
      <c r="BZ124" s="86"/>
      <c r="CB124" s="13"/>
    </row>
    <row r="125" spans="1:80" s="82" customFormat="1" ht="7.5" customHeight="1">
      <c r="A125" s="76"/>
      <c r="B125" s="76"/>
      <c r="C125" s="76"/>
      <c r="D125" s="104"/>
      <c r="E125" s="104"/>
      <c r="F125" s="104"/>
      <c r="G125" s="104"/>
      <c r="H125" s="104"/>
      <c r="I125" s="104"/>
      <c r="J125" s="104"/>
      <c r="K125" s="104"/>
      <c r="L125" s="104"/>
      <c r="M125" s="104"/>
      <c r="N125" s="104"/>
      <c r="O125" s="104"/>
      <c r="P125" s="71"/>
      <c r="Q125" s="71"/>
      <c r="R125" s="71"/>
      <c r="S125" s="71"/>
      <c r="T125" s="104"/>
      <c r="U125" s="104"/>
      <c r="V125" s="104"/>
      <c r="W125" s="104"/>
      <c r="X125" s="104"/>
      <c r="Y125" s="104"/>
      <c r="Z125" s="104"/>
      <c r="AA125" s="104"/>
      <c r="AB125" s="104"/>
      <c r="AC125" s="104"/>
      <c r="AD125" s="104"/>
      <c r="AE125" s="104"/>
      <c r="AF125" s="104"/>
      <c r="AG125" s="104"/>
      <c r="AH125" s="104"/>
      <c r="AI125" s="104"/>
      <c r="AJ125" s="104"/>
      <c r="AL125" s="74"/>
      <c r="AM125" s="104"/>
      <c r="AN125" s="74"/>
      <c r="AO125" s="74"/>
      <c r="AS125" s="91"/>
      <c r="AT125" s="1"/>
      <c r="AU125" s="86"/>
      <c r="AV125" s="86"/>
      <c r="AW125" s="86"/>
      <c r="AX125" s="33"/>
      <c r="AY125" s="33"/>
      <c r="BI125" s="977"/>
      <c r="BJ125" s="37"/>
      <c r="BK125" s="112"/>
      <c r="BL125" s="112"/>
      <c r="BM125" s="38"/>
      <c r="BN125" s="482"/>
      <c r="BO125" s="37"/>
      <c r="BP125" s="112"/>
      <c r="BQ125" s="112"/>
      <c r="BR125" s="38"/>
      <c r="BS125" s="977"/>
      <c r="BT125" s="37"/>
      <c r="BU125" s="112"/>
      <c r="BV125" s="112"/>
      <c r="BW125" s="38"/>
      <c r="BX125" s="977"/>
      <c r="BY125" s="37"/>
      <c r="BZ125" s="112"/>
      <c r="CA125" s="112"/>
      <c r="CB125" s="38"/>
    </row>
    <row r="126" spans="1:80" s="82" customFormat="1" ht="21" customHeight="1">
      <c r="A126" s="76"/>
      <c r="B126" s="76"/>
      <c r="C126" s="76"/>
      <c r="D126" s="104"/>
      <c r="E126" s="104"/>
      <c r="F126" s="104"/>
      <c r="G126" s="104"/>
      <c r="H126" s="104"/>
      <c r="I126" s="104"/>
      <c r="J126" s="104"/>
      <c r="K126" s="104"/>
      <c r="L126" s="104"/>
      <c r="M126" s="104"/>
      <c r="N126" s="104"/>
      <c r="O126" s="104"/>
      <c r="P126" s="71"/>
      <c r="Q126" s="71"/>
      <c r="R126" s="71"/>
      <c r="S126" s="71"/>
      <c r="T126" s="104"/>
      <c r="U126" s="104"/>
      <c r="V126" s="104"/>
      <c r="W126" s="104"/>
      <c r="X126" s="104"/>
      <c r="Y126" s="104"/>
      <c r="AL126" s="72"/>
      <c r="AM126" s="104"/>
      <c r="AN126" s="74"/>
      <c r="AO126" s="16"/>
      <c r="AS126" s="91"/>
      <c r="BI126" s="1"/>
      <c r="BJ126" s="1"/>
      <c r="BK126" s="1"/>
      <c r="BL126" s="1"/>
      <c r="BM126" s="1"/>
      <c r="BN126" s="1"/>
      <c r="BO126" s="1"/>
      <c r="BP126" s="1"/>
      <c r="BQ126" s="1"/>
      <c r="BR126" s="1"/>
      <c r="BS126" s="1"/>
      <c r="BT126" s="1"/>
      <c r="BU126" s="1"/>
      <c r="BV126" s="1"/>
      <c r="BW126" s="1"/>
      <c r="BX126" s="1"/>
      <c r="BY126" s="1"/>
      <c r="BZ126" s="1"/>
    </row>
    <row r="127" spans="1:80" s="82" customFormat="1" ht="21" customHeight="1">
      <c r="A127" s="76"/>
      <c r="B127" s="76"/>
      <c r="C127" s="76"/>
      <c r="D127" s="104"/>
      <c r="E127" s="104"/>
      <c r="F127" s="104"/>
      <c r="G127" s="104"/>
      <c r="H127" s="104"/>
      <c r="I127" s="104"/>
      <c r="J127" s="104"/>
      <c r="K127" s="104"/>
      <c r="L127" s="104"/>
      <c r="M127" s="104"/>
      <c r="N127" s="104"/>
      <c r="O127" s="104"/>
      <c r="P127" s="71"/>
      <c r="Q127" s="71"/>
      <c r="R127" s="71"/>
      <c r="S127" s="71"/>
      <c r="T127" s="104"/>
      <c r="U127" s="104"/>
      <c r="V127" s="104"/>
      <c r="W127" s="104"/>
      <c r="X127" s="104"/>
      <c r="Y127" s="104"/>
      <c r="AL127" s="72"/>
      <c r="AM127" s="104"/>
      <c r="AN127" s="74"/>
      <c r="AO127" s="16"/>
      <c r="AS127" s="91"/>
      <c r="BI127" s="1"/>
      <c r="BJ127" s="1"/>
      <c r="BK127" s="1"/>
      <c r="BL127" s="1"/>
      <c r="BM127" s="1"/>
      <c r="BN127" s="1"/>
      <c r="BO127" s="1"/>
      <c r="BP127" s="1"/>
      <c r="BQ127" s="1"/>
      <c r="BR127" s="1"/>
      <c r="BS127" s="1"/>
      <c r="BT127" s="1"/>
      <c r="BU127" s="1"/>
      <c r="BV127" s="1"/>
      <c r="BW127" s="1"/>
      <c r="BX127" s="1"/>
      <c r="BY127" s="1"/>
      <c r="BZ127" s="1"/>
    </row>
    <row r="128" spans="1:80" s="82" customFormat="1" ht="21" customHeight="1">
      <c r="A128" s="76"/>
      <c r="B128" s="76"/>
      <c r="C128" s="76"/>
      <c r="D128" s="104"/>
      <c r="E128" s="104"/>
      <c r="F128" s="104"/>
      <c r="G128" s="104"/>
      <c r="H128" s="104"/>
      <c r="I128" s="104"/>
      <c r="J128" s="104"/>
      <c r="K128" s="104"/>
      <c r="L128" s="104"/>
      <c r="M128" s="104"/>
      <c r="N128" s="104"/>
      <c r="O128" s="104"/>
      <c r="P128" s="71"/>
      <c r="Q128" s="71"/>
      <c r="R128" s="71"/>
      <c r="S128" s="71"/>
      <c r="T128" s="104"/>
      <c r="U128" s="104"/>
      <c r="V128" s="104"/>
      <c r="W128" s="104"/>
      <c r="X128" s="104"/>
      <c r="Y128" s="104"/>
      <c r="AL128" s="72"/>
      <c r="AM128" s="104"/>
      <c r="AN128" s="74"/>
      <c r="AO128" s="16"/>
      <c r="AS128" s="91"/>
      <c r="BI128" s="1"/>
      <c r="BJ128" s="1"/>
      <c r="BK128" s="1"/>
      <c r="BL128" s="1"/>
      <c r="BM128" s="1"/>
      <c r="BN128" s="1"/>
      <c r="BO128" s="1"/>
      <c r="BP128" s="1"/>
      <c r="BQ128" s="1"/>
      <c r="BR128" s="1"/>
      <c r="BS128" s="1"/>
      <c r="BT128" s="1"/>
      <c r="BU128" s="1"/>
      <c r="BV128" s="1"/>
      <c r="BW128" s="1"/>
      <c r="BX128" s="1"/>
      <c r="BY128" s="1"/>
      <c r="BZ128" s="1"/>
    </row>
    <row r="129" spans="1:78" s="82" customFormat="1" ht="21" customHeight="1">
      <c r="A129" s="76" t="s">
        <v>104</v>
      </c>
      <c r="B129" s="76"/>
      <c r="C129" s="76"/>
      <c r="D129" s="104"/>
      <c r="E129" s="104"/>
      <c r="F129" s="104"/>
      <c r="G129" s="104"/>
      <c r="H129" s="104"/>
      <c r="I129" s="104"/>
      <c r="J129" s="104"/>
      <c r="K129" s="104"/>
      <c r="L129" s="104"/>
      <c r="M129" s="104"/>
      <c r="N129" s="104"/>
      <c r="O129" s="104"/>
      <c r="P129" s="71"/>
      <c r="Q129" s="71"/>
      <c r="R129" s="71"/>
      <c r="S129" s="71"/>
      <c r="T129" s="104"/>
      <c r="U129" s="104"/>
      <c r="V129" s="104"/>
      <c r="W129" s="104"/>
      <c r="X129" s="104"/>
      <c r="Y129" s="104"/>
      <c r="Z129" s="104"/>
      <c r="AA129" s="104"/>
      <c r="AB129" s="104"/>
      <c r="AC129" s="104"/>
      <c r="AD129" s="104"/>
      <c r="AE129" s="104"/>
      <c r="AF129" s="104"/>
      <c r="AG129" s="104"/>
      <c r="AH129" s="104"/>
      <c r="AI129" s="104"/>
      <c r="AJ129" s="104"/>
      <c r="AL129" s="74"/>
      <c r="AM129" s="104"/>
      <c r="AN129" s="74"/>
      <c r="AO129" s="74"/>
      <c r="AR129" s="109" t="s">
        <v>291</v>
      </c>
      <c r="AS129" s="91"/>
      <c r="AT129" s="1"/>
      <c r="AU129" s="86"/>
      <c r="AV129" s="86"/>
      <c r="AW129" s="86"/>
      <c r="AX129" s="33"/>
      <c r="AY129" s="33"/>
      <c r="BI129" s="86"/>
      <c r="BN129" s="86"/>
      <c r="BS129" s="86"/>
      <c r="BX129" s="86"/>
    </row>
    <row r="130" spans="1:78" s="82" customFormat="1" ht="21" customHeight="1">
      <c r="A130" s="76" t="s">
        <v>105</v>
      </c>
      <c r="B130" s="76"/>
      <c r="C130" s="76"/>
      <c r="D130" s="104"/>
      <c r="E130" s="104"/>
      <c r="F130" s="104"/>
      <c r="G130" s="104"/>
      <c r="H130" s="104"/>
      <c r="I130" s="104"/>
      <c r="J130" s="104"/>
      <c r="K130" s="104"/>
      <c r="L130" s="104"/>
      <c r="M130" s="104"/>
      <c r="N130" s="104"/>
      <c r="O130" s="104"/>
      <c r="P130" s="71"/>
      <c r="Q130" s="71"/>
      <c r="R130" s="71"/>
      <c r="S130" s="71"/>
      <c r="T130" s="104"/>
      <c r="U130" s="104"/>
      <c r="V130" s="104"/>
      <c r="W130" s="104"/>
      <c r="X130" s="104"/>
      <c r="Y130" s="104"/>
      <c r="AL130" s="72"/>
      <c r="AM130" s="104"/>
      <c r="AN130" s="74"/>
      <c r="AO130" s="16"/>
      <c r="AS130" s="26"/>
      <c r="BI130" s="1"/>
      <c r="BJ130" s="1"/>
      <c r="BK130" s="1"/>
      <c r="BL130" s="1"/>
      <c r="BM130" s="1"/>
      <c r="BN130" s="1"/>
      <c r="BO130" s="1"/>
      <c r="BP130" s="1"/>
      <c r="BQ130" s="1"/>
      <c r="BR130" s="1"/>
      <c r="BS130" s="1"/>
      <c r="BT130" s="1"/>
      <c r="BU130" s="1"/>
      <c r="BV130" s="1"/>
      <c r="BW130" s="1"/>
      <c r="BX130" s="1"/>
      <c r="BY130" s="1"/>
      <c r="BZ130" s="1"/>
    </row>
    <row r="131" spans="1:78" s="82" customFormat="1" ht="21" customHeight="1">
      <c r="A131" s="81"/>
      <c r="B131" s="76"/>
      <c r="C131" s="76"/>
      <c r="D131" s="104"/>
      <c r="J131" s="50"/>
      <c r="K131" s="50"/>
      <c r="O131" s="51"/>
      <c r="P131" s="51"/>
      <c r="Q131" s="51"/>
      <c r="R131" s="51"/>
      <c r="S131" s="51"/>
      <c r="V131" s="50"/>
      <c r="W131" s="52"/>
      <c r="AE131" s="51"/>
      <c r="AF131" s="51"/>
      <c r="AG131" s="51"/>
      <c r="AH131" s="51"/>
      <c r="AI131" s="51"/>
      <c r="AL131" s="104"/>
      <c r="AM131" s="74"/>
      <c r="AN131" s="75"/>
      <c r="AO131" s="16"/>
      <c r="AQ131" s="508" t="s">
        <v>308</v>
      </c>
      <c r="AR131" s="508"/>
      <c r="AS131" s="82" t="s">
        <v>307</v>
      </c>
      <c r="BI131" s="1"/>
      <c r="BJ131" s="1"/>
      <c r="BK131" s="1"/>
      <c r="BL131" s="1"/>
      <c r="BM131" s="1"/>
      <c r="BN131" s="1"/>
      <c r="BO131" s="1"/>
      <c r="BP131" s="1"/>
      <c r="BQ131" s="1"/>
      <c r="BR131" s="1"/>
      <c r="BS131" s="1"/>
      <c r="BT131" s="1"/>
      <c r="BU131" s="1"/>
      <c r="BV131" s="1"/>
      <c r="BW131" s="1"/>
      <c r="BX131" s="1"/>
      <c r="BY131" s="1"/>
      <c r="BZ131" s="1"/>
    </row>
    <row r="132" spans="1:78" s="82" customFormat="1" ht="21" customHeight="1">
      <c r="A132" s="81"/>
      <c r="B132" s="81"/>
      <c r="C132" s="81"/>
      <c r="E132" s="74"/>
      <c r="F132" s="74"/>
      <c r="G132" s="74"/>
      <c r="H132" s="74"/>
      <c r="I132" s="74"/>
      <c r="J132" s="50"/>
      <c r="K132" s="50"/>
      <c r="O132" s="51"/>
      <c r="P132" s="51"/>
      <c r="Q132" s="51"/>
      <c r="R132" s="51"/>
      <c r="S132" s="51"/>
      <c r="V132" s="52"/>
      <c r="W132" s="52"/>
      <c r="AE132" s="51"/>
      <c r="AF132" s="51"/>
      <c r="AG132" s="51"/>
      <c r="AH132" s="51"/>
      <c r="AI132" s="51"/>
      <c r="AL132" s="104"/>
      <c r="AN132" s="74"/>
      <c r="AO132" s="74"/>
      <c r="AR132" s="82" t="s">
        <v>298</v>
      </c>
      <c r="BN132" s="1"/>
      <c r="BO132" s="1"/>
      <c r="BP132" s="1"/>
      <c r="BQ132" s="1"/>
      <c r="BR132" s="1"/>
      <c r="BS132" s="1"/>
      <c r="BT132" s="1"/>
      <c r="BU132" s="1"/>
      <c r="BV132" s="1"/>
      <c r="BW132" s="1"/>
      <c r="BX132" s="1"/>
      <c r="BY132" s="1"/>
      <c r="BZ132" s="1"/>
    </row>
    <row r="133" spans="1:78" s="82" customFormat="1" ht="21" customHeight="1">
      <c r="A133" s="502" t="s">
        <v>106</v>
      </c>
      <c r="B133" s="502"/>
      <c r="C133" s="502"/>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c r="AA133" s="502"/>
      <c r="AB133" s="502"/>
      <c r="AC133" s="502"/>
      <c r="AD133" s="72"/>
      <c r="AE133" s="72"/>
      <c r="AF133" s="72"/>
      <c r="AG133" s="72"/>
      <c r="AH133" s="72"/>
      <c r="AI133" s="72"/>
      <c r="AJ133" s="72"/>
      <c r="AL133" s="104"/>
      <c r="AN133" s="74"/>
      <c r="AO133" s="74"/>
      <c r="AR133" s="82" t="s">
        <v>300</v>
      </c>
    </row>
    <row r="134" spans="1:78" s="82" customFormat="1" ht="21" customHeight="1">
      <c r="A134" s="18"/>
      <c r="B134" s="81"/>
      <c r="C134" s="81"/>
      <c r="E134" s="74"/>
      <c r="F134" s="74"/>
      <c r="G134" s="74"/>
      <c r="H134" s="74"/>
      <c r="I134" s="74"/>
      <c r="J134" s="50"/>
      <c r="K134" s="50"/>
      <c r="O134" s="51"/>
      <c r="P134" s="51"/>
      <c r="Q134" s="51"/>
      <c r="R134" s="51"/>
      <c r="S134" s="51"/>
      <c r="V134" s="52"/>
      <c r="W134" s="52"/>
      <c r="AE134" s="51"/>
      <c r="AF134" s="51"/>
      <c r="AG134" s="51"/>
      <c r="AH134" s="51"/>
      <c r="AI134" s="51"/>
      <c r="AL134" s="74"/>
      <c r="AN134" s="74"/>
      <c r="AO134" s="39"/>
      <c r="AR134" s="44" t="s">
        <v>301</v>
      </c>
      <c r="AS134" s="44"/>
      <c r="AT134" s="44"/>
      <c r="AU134" s="76"/>
      <c r="AV134" s="26"/>
      <c r="AW134" s="26"/>
      <c r="AX134" s="26"/>
      <c r="AY134" s="26"/>
      <c r="AZ134" s="26"/>
      <c r="BA134" s="26"/>
      <c r="BB134" s="26"/>
      <c r="BC134" s="26"/>
    </row>
    <row r="135" spans="1:78" s="82" customFormat="1" ht="21" customHeight="1">
      <c r="B135" s="81"/>
      <c r="C135" s="81"/>
      <c r="E135" s="74"/>
      <c r="F135" s="74"/>
      <c r="G135" s="74"/>
      <c r="H135" s="74"/>
      <c r="I135" s="74"/>
      <c r="J135" s="50"/>
      <c r="K135" s="50"/>
      <c r="O135" s="51"/>
      <c r="P135" s="51"/>
      <c r="Q135" s="51"/>
      <c r="R135" s="51"/>
      <c r="S135" s="51"/>
      <c r="V135" s="52"/>
      <c r="W135" s="52"/>
      <c r="AE135" s="51"/>
      <c r="AF135" s="51"/>
      <c r="AG135" s="51"/>
      <c r="AH135" s="51"/>
      <c r="AI135" s="51"/>
      <c r="AL135" s="104"/>
      <c r="AN135" s="74"/>
      <c r="AO135" s="39"/>
      <c r="AR135" s="82" t="s">
        <v>302</v>
      </c>
      <c r="AS135" s="44"/>
      <c r="AT135" s="44"/>
      <c r="AU135" s="76"/>
      <c r="AV135" s="26"/>
      <c r="AW135" s="26"/>
      <c r="AX135" s="26"/>
      <c r="AY135" s="26"/>
      <c r="AZ135" s="26"/>
      <c r="BA135" s="26"/>
      <c r="BB135" s="26"/>
      <c r="BC135" s="26"/>
    </row>
    <row r="136" spans="1:78" s="82" customFormat="1" ht="21" customHeight="1">
      <c r="A136" s="44" t="s">
        <v>66</v>
      </c>
      <c r="C136" s="26" t="s">
        <v>107</v>
      </c>
      <c r="E136" s="74"/>
      <c r="F136" s="74"/>
      <c r="G136" s="74"/>
      <c r="H136" s="74"/>
      <c r="I136" s="74"/>
      <c r="J136" s="50"/>
      <c r="K136" s="50"/>
      <c r="O136" s="51"/>
      <c r="P136" s="51"/>
      <c r="Q136" s="51"/>
      <c r="R136" s="51"/>
      <c r="S136" s="51"/>
      <c r="V136" s="52"/>
      <c r="W136" s="52"/>
      <c r="AE136" s="51"/>
      <c r="AF136" s="51"/>
      <c r="AG136" s="51"/>
      <c r="AH136" s="51"/>
      <c r="AI136" s="51"/>
      <c r="AL136" s="104"/>
      <c r="AN136" s="74"/>
      <c r="AR136" s="44" t="s">
        <v>303</v>
      </c>
      <c r="AS136" s="44"/>
      <c r="AT136" s="44"/>
      <c r="AU136" s="76"/>
      <c r="AV136" s="26"/>
      <c r="AW136" s="26"/>
      <c r="AX136" s="26"/>
      <c r="AY136" s="26"/>
      <c r="AZ136" s="26"/>
      <c r="BA136" s="26"/>
      <c r="BB136" s="26"/>
      <c r="BC136" s="26"/>
    </row>
    <row r="137" spans="1:78" s="82" customFormat="1" ht="21" customHeight="1">
      <c r="A137" s="44"/>
      <c r="B137" s="45" t="s">
        <v>108</v>
      </c>
      <c r="C137" s="45"/>
      <c r="E137" s="74"/>
      <c r="F137" s="74"/>
      <c r="G137" s="74"/>
      <c r="H137" s="74"/>
      <c r="I137" s="74"/>
      <c r="J137" s="50"/>
      <c r="K137" s="50"/>
      <c r="O137" s="53"/>
      <c r="P137" s="53"/>
      <c r="Q137" s="53"/>
      <c r="R137" s="53"/>
      <c r="S137" s="53"/>
      <c r="V137" s="52"/>
      <c r="W137" s="52"/>
      <c r="AE137" s="51"/>
      <c r="AF137" s="51"/>
      <c r="AG137" s="51"/>
      <c r="AH137" s="51"/>
      <c r="AI137" s="51"/>
      <c r="AK137" s="104"/>
      <c r="AL137" s="104"/>
      <c r="AM137" s="104"/>
      <c r="AN137" s="74"/>
      <c r="AO137" s="74"/>
      <c r="AR137" s="44"/>
      <c r="AS137" s="44"/>
      <c r="AT137" s="44"/>
      <c r="AU137" s="76"/>
      <c r="AV137" s="26"/>
      <c r="AW137" s="26"/>
      <c r="AX137" s="26"/>
      <c r="AY137" s="26"/>
      <c r="AZ137" s="26"/>
      <c r="BA137" s="26"/>
      <c r="BB137" s="26"/>
      <c r="BC137" s="26"/>
    </row>
    <row r="138" spans="1:78" s="82" customFormat="1" ht="21" customHeight="1">
      <c r="A138" s="44"/>
      <c r="B138" s="76" t="s">
        <v>109</v>
      </c>
      <c r="C138" s="76"/>
      <c r="E138" s="74"/>
      <c r="F138" s="74"/>
      <c r="G138" s="74"/>
      <c r="H138" s="74"/>
      <c r="I138" s="74"/>
      <c r="J138" s="50"/>
      <c r="K138" s="50"/>
      <c r="O138" s="53"/>
      <c r="P138" s="53"/>
      <c r="Q138" s="53"/>
      <c r="R138" s="53"/>
      <c r="S138" s="53"/>
      <c r="V138" s="52"/>
      <c r="W138" s="52"/>
      <c r="AE138" s="51"/>
      <c r="AF138" s="51"/>
      <c r="AG138" s="51"/>
      <c r="AH138" s="51"/>
      <c r="AI138" s="51"/>
      <c r="AK138" s="104"/>
      <c r="AL138" s="104"/>
      <c r="AM138" s="104"/>
      <c r="AN138" s="16"/>
      <c r="AO138" s="74"/>
      <c r="AR138" s="44"/>
      <c r="AS138" s="44"/>
      <c r="AT138" s="44"/>
      <c r="AU138" s="76"/>
      <c r="AV138" s="26"/>
      <c r="AW138" s="26"/>
      <c r="AX138" s="26"/>
      <c r="AY138" s="26"/>
      <c r="AZ138" s="26"/>
      <c r="BA138" s="26"/>
      <c r="BB138" s="26"/>
      <c r="BC138" s="26"/>
    </row>
    <row r="139" spans="1:78" s="82" customFormat="1" ht="21" customHeight="1">
      <c r="A139" s="44"/>
      <c r="B139" s="76"/>
      <c r="C139" s="76"/>
      <c r="E139" s="74"/>
      <c r="F139" s="74"/>
      <c r="G139" s="74"/>
      <c r="H139" s="74"/>
      <c r="I139" s="74"/>
      <c r="J139" s="50"/>
      <c r="K139" s="50"/>
      <c r="O139" s="53"/>
      <c r="P139" s="53"/>
      <c r="Q139" s="53"/>
      <c r="R139" s="53"/>
      <c r="S139" s="53"/>
      <c r="V139" s="52"/>
      <c r="W139" s="52"/>
      <c r="AE139" s="51"/>
      <c r="AF139" s="51"/>
      <c r="AG139" s="51"/>
      <c r="AH139" s="51"/>
      <c r="AI139" s="51"/>
      <c r="AK139" s="104"/>
      <c r="AL139" s="104"/>
      <c r="AM139" s="104"/>
      <c r="AN139" s="16"/>
      <c r="AO139" s="74"/>
      <c r="AR139" s="44"/>
      <c r="AS139" s="970" t="s">
        <v>279</v>
      </c>
      <c r="AT139" s="469"/>
      <c r="AU139" s="469"/>
      <c r="AV139" s="469"/>
      <c r="AW139" s="469"/>
      <c r="AX139" s="469"/>
      <c r="AY139" s="469"/>
      <c r="AZ139" s="469"/>
      <c r="BA139" s="970" t="s">
        <v>278</v>
      </c>
      <c r="BB139" s="971"/>
      <c r="BC139" s="971"/>
      <c r="BD139" s="971"/>
      <c r="BE139" s="971"/>
    </row>
    <row r="140" spans="1:78" s="82" customFormat="1" ht="21" customHeight="1">
      <c r="A140" s="44" t="s">
        <v>110</v>
      </c>
      <c r="C140" s="26" t="s">
        <v>111</v>
      </c>
      <c r="D140" s="18"/>
      <c r="E140" s="74"/>
      <c r="F140" s="74"/>
      <c r="G140" s="74"/>
      <c r="H140" s="74"/>
      <c r="I140" s="74"/>
      <c r="J140" s="50"/>
      <c r="K140" s="50"/>
      <c r="O140" s="53"/>
      <c r="P140" s="53"/>
      <c r="Q140" s="53"/>
      <c r="R140" s="53"/>
      <c r="S140" s="53"/>
      <c r="V140" s="52"/>
      <c r="W140" s="52"/>
      <c r="AE140" s="51"/>
      <c r="AF140" s="51"/>
      <c r="AG140" s="51"/>
      <c r="AH140" s="51"/>
      <c r="AI140" s="51"/>
      <c r="AK140" s="104"/>
      <c r="AM140" s="104"/>
      <c r="AN140" s="16"/>
      <c r="AO140" s="74"/>
      <c r="AS140" s="469"/>
      <c r="AT140" s="469"/>
      <c r="AU140" s="469"/>
      <c r="AV140" s="469"/>
      <c r="AW140" s="469"/>
      <c r="AX140" s="469"/>
      <c r="AY140" s="469"/>
      <c r="AZ140" s="469"/>
      <c r="BA140" s="971"/>
      <c r="BB140" s="971"/>
      <c r="BC140" s="971"/>
      <c r="BD140" s="971"/>
      <c r="BE140" s="971"/>
    </row>
    <row r="141" spans="1:78" s="82" customFormat="1" ht="21" customHeight="1">
      <c r="A141" s="74"/>
      <c r="B141" s="44"/>
      <c r="C141" s="76" t="s">
        <v>112</v>
      </c>
      <c r="D141" s="76"/>
      <c r="E141" s="76"/>
      <c r="F141" s="74"/>
      <c r="G141" s="74"/>
      <c r="H141" s="74"/>
      <c r="I141" s="74"/>
      <c r="J141" s="74"/>
      <c r="K141" s="104"/>
      <c r="L141" s="104"/>
      <c r="M141" s="104"/>
      <c r="N141" s="104"/>
      <c r="O141" s="51"/>
      <c r="P141" s="51"/>
      <c r="Q141" s="51"/>
      <c r="R141" s="51"/>
      <c r="S141" s="51"/>
      <c r="V141" s="52"/>
      <c r="W141" s="52"/>
      <c r="AE141" s="51"/>
      <c r="AF141" s="51"/>
      <c r="AG141" s="51"/>
      <c r="AH141" s="51"/>
      <c r="AI141" s="51"/>
      <c r="AK141" s="104"/>
      <c r="AL141" s="104"/>
      <c r="AM141" s="104"/>
      <c r="AN141" s="74"/>
      <c r="AO141" s="74"/>
      <c r="AP141" s="74"/>
      <c r="AR141" s="26"/>
      <c r="AS141" s="972" t="s">
        <v>261</v>
      </c>
      <c r="AT141" s="973"/>
      <c r="AU141" s="973"/>
      <c r="AV141" s="973"/>
      <c r="AW141" s="973"/>
      <c r="AX141" s="973"/>
      <c r="AY141" s="973"/>
      <c r="AZ141" s="973"/>
      <c r="BA141" s="972" t="s">
        <v>262</v>
      </c>
      <c r="BB141" s="973"/>
      <c r="BC141" s="973"/>
      <c r="BD141" s="973"/>
      <c r="BE141" s="973"/>
    </row>
    <row r="142" spans="1:78" s="82" customFormat="1" ht="21" customHeight="1">
      <c r="A142" s="74"/>
      <c r="B142" s="45" t="s">
        <v>113</v>
      </c>
      <c r="D142" s="45" t="s">
        <v>114</v>
      </c>
      <c r="E142" s="76"/>
      <c r="F142" s="74"/>
      <c r="G142" s="74"/>
      <c r="H142" s="74"/>
      <c r="I142" s="74"/>
      <c r="J142" s="104"/>
      <c r="K142" s="104"/>
      <c r="L142" s="104"/>
      <c r="M142" s="104"/>
      <c r="N142" s="104"/>
      <c r="O142" s="51"/>
      <c r="P142" s="51"/>
      <c r="Q142" s="51"/>
      <c r="R142" s="51"/>
      <c r="S142" s="51"/>
      <c r="V142" s="52"/>
      <c r="W142" s="52"/>
      <c r="AE142" s="51"/>
      <c r="AF142" s="51"/>
      <c r="AG142" s="51"/>
      <c r="AH142" s="51"/>
      <c r="AI142" s="51"/>
      <c r="AK142" s="104"/>
      <c r="AL142" s="104"/>
      <c r="AM142" s="104"/>
      <c r="AN142" s="74"/>
      <c r="AO142" s="104"/>
      <c r="AP142" s="74"/>
      <c r="AS142" s="966" t="s">
        <v>263</v>
      </c>
      <c r="AT142" s="967"/>
      <c r="AU142" s="967"/>
      <c r="AV142" s="967"/>
      <c r="AW142" s="967"/>
      <c r="AX142" s="967"/>
      <c r="AY142" s="967"/>
      <c r="AZ142" s="968"/>
      <c r="BA142" s="966" t="s">
        <v>264</v>
      </c>
      <c r="BB142" s="967"/>
      <c r="BC142" s="967"/>
      <c r="BD142" s="967"/>
      <c r="BE142" s="969"/>
    </row>
    <row r="143" spans="1:78" s="82" customFormat="1" ht="21" customHeight="1">
      <c r="A143" s="74"/>
      <c r="B143" s="45"/>
      <c r="C143" s="45"/>
      <c r="D143" s="45" t="s">
        <v>115</v>
      </c>
      <c r="E143" s="76"/>
      <c r="F143" s="74"/>
      <c r="G143" s="74"/>
      <c r="H143" s="74"/>
      <c r="I143" s="74"/>
      <c r="J143" s="104"/>
      <c r="K143" s="104"/>
      <c r="L143" s="104"/>
      <c r="M143" s="104"/>
      <c r="N143" s="104"/>
      <c r="O143" s="51"/>
      <c r="P143" s="51"/>
      <c r="Q143" s="51"/>
      <c r="R143" s="51"/>
      <c r="S143" s="51"/>
      <c r="V143" s="52"/>
      <c r="W143" s="52"/>
      <c r="AE143" s="51"/>
      <c r="AF143" s="51"/>
      <c r="AG143" s="51"/>
      <c r="AH143" s="51"/>
      <c r="AI143" s="51"/>
      <c r="AK143" s="104"/>
      <c r="AL143" s="104"/>
      <c r="AM143" s="74"/>
      <c r="AN143" s="74"/>
      <c r="AO143" s="104"/>
      <c r="AP143" s="74"/>
      <c r="AS143" s="966" t="s">
        <v>265</v>
      </c>
      <c r="AT143" s="967"/>
      <c r="AU143" s="967"/>
      <c r="AV143" s="967"/>
      <c r="AW143" s="967"/>
      <c r="AX143" s="967"/>
      <c r="AY143" s="967"/>
      <c r="AZ143" s="968"/>
      <c r="BA143" s="966" t="s">
        <v>266</v>
      </c>
      <c r="BB143" s="967"/>
      <c r="BC143" s="967"/>
      <c r="BD143" s="967"/>
      <c r="BE143" s="969"/>
    </row>
    <row r="144" spans="1:78" s="82" customFormat="1" ht="21" customHeight="1">
      <c r="A144" s="74"/>
      <c r="B144" s="45"/>
      <c r="C144" s="45"/>
      <c r="D144" s="45" t="s">
        <v>116</v>
      </c>
      <c r="E144" s="76"/>
      <c r="F144" s="74"/>
      <c r="G144" s="104"/>
      <c r="H144" s="104"/>
      <c r="I144" s="104"/>
      <c r="J144" s="104"/>
      <c r="K144" s="104"/>
      <c r="L144" s="74"/>
      <c r="M144" s="104"/>
      <c r="N144" s="104"/>
      <c r="O144" s="104"/>
      <c r="P144" s="104"/>
      <c r="Q144" s="104"/>
      <c r="S144" s="74"/>
      <c r="T144" s="74"/>
      <c r="U144" s="104"/>
      <c r="V144" s="104"/>
      <c r="W144" s="104"/>
      <c r="X144" s="104"/>
      <c r="Y144" s="104"/>
      <c r="Z144" s="104"/>
      <c r="AA144" s="104"/>
      <c r="AB144" s="104"/>
      <c r="AC144" s="104"/>
      <c r="AD144" s="104"/>
      <c r="AE144" s="104"/>
      <c r="AF144" s="104"/>
      <c r="AG144" s="104"/>
      <c r="AH144" s="104"/>
      <c r="AI144" s="104"/>
      <c r="AJ144" s="104"/>
      <c r="AK144" s="74"/>
      <c r="AL144" s="104"/>
      <c r="AM144" s="74"/>
      <c r="AN144" s="74"/>
      <c r="AO144" s="104"/>
      <c r="AP144" s="74"/>
      <c r="AR144" s="26"/>
      <c r="AS144" s="966" t="s">
        <v>267</v>
      </c>
      <c r="AT144" s="967"/>
      <c r="AU144" s="967"/>
      <c r="AV144" s="967"/>
      <c r="AW144" s="967"/>
      <c r="AX144" s="967"/>
      <c r="AY144" s="967"/>
      <c r="AZ144" s="968"/>
      <c r="BA144" s="966" t="s">
        <v>268</v>
      </c>
      <c r="BB144" s="967"/>
      <c r="BC144" s="967"/>
      <c r="BD144" s="967"/>
      <c r="BE144" s="969"/>
    </row>
    <row r="145" spans="1:80" s="82" customFormat="1" ht="21" customHeight="1">
      <c r="B145" s="45" t="s">
        <v>117</v>
      </c>
      <c r="D145" s="44" t="s">
        <v>118</v>
      </c>
      <c r="E145" s="76"/>
      <c r="F145" s="104"/>
      <c r="G145" s="104"/>
      <c r="H145" s="104"/>
      <c r="I145" s="104"/>
      <c r="J145" s="104"/>
      <c r="K145" s="104"/>
      <c r="L145" s="104"/>
      <c r="M145" s="104"/>
      <c r="N145" s="104"/>
      <c r="O145" s="104"/>
      <c r="P145" s="104"/>
      <c r="Q145" s="104"/>
      <c r="S145" s="74"/>
      <c r="T145" s="104"/>
      <c r="U145" s="104"/>
      <c r="V145" s="104"/>
      <c r="W145" s="104"/>
      <c r="X145" s="104"/>
      <c r="Y145" s="104"/>
      <c r="Z145" s="104"/>
      <c r="AA145" s="104"/>
      <c r="AB145" s="104"/>
      <c r="AC145" s="104"/>
      <c r="AD145" s="104"/>
      <c r="AE145" s="104"/>
      <c r="AF145" s="104"/>
      <c r="AG145" s="104"/>
      <c r="AH145" s="104"/>
      <c r="AI145" s="104"/>
      <c r="AJ145" s="104"/>
      <c r="AK145" s="74"/>
      <c r="AL145" s="104"/>
      <c r="AM145" s="74"/>
      <c r="AN145" s="39"/>
      <c r="AO145" s="104"/>
      <c r="AR145" s="26"/>
      <c r="AS145" s="966" t="s">
        <v>269</v>
      </c>
      <c r="AT145" s="967"/>
      <c r="AU145" s="967"/>
      <c r="AV145" s="967"/>
      <c r="AW145" s="967"/>
      <c r="AX145" s="967"/>
      <c r="AY145" s="967"/>
      <c r="AZ145" s="968"/>
      <c r="BA145" s="966" t="s">
        <v>270</v>
      </c>
      <c r="BB145" s="967"/>
      <c r="BC145" s="967"/>
      <c r="BD145" s="967"/>
      <c r="BE145" s="969"/>
      <c r="BF145" s="1"/>
      <c r="BG145" s="1"/>
      <c r="BH145" s="1"/>
    </row>
    <row r="146" spans="1:80" s="82" customFormat="1" ht="21" customHeight="1">
      <c r="B146" s="44"/>
      <c r="C146" s="44"/>
      <c r="D146" s="45" t="s">
        <v>119</v>
      </c>
      <c r="E146" s="76"/>
      <c r="F146" s="104"/>
      <c r="G146" s="104"/>
      <c r="H146" s="104"/>
      <c r="I146" s="104"/>
      <c r="J146" s="104"/>
      <c r="K146" s="104"/>
      <c r="L146" s="104"/>
      <c r="M146" s="104"/>
      <c r="N146" s="104"/>
      <c r="O146" s="104"/>
      <c r="P146" s="104"/>
      <c r="Q146" s="104"/>
      <c r="S146" s="74"/>
      <c r="T146" s="104"/>
      <c r="U146" s="104"/>
      <c r="V146" s="104"/>
      <c r="W146" s="104"/>
      <c r="X146" s="104"/>
      <c r="Y146" s="104"/>
      <c r="Z146" s="104"/>
      <c r="AA146" s="104"/>
      <c r="AB146" s="104"/>
      <c r="AC146" s="104"/>
      <c r="AD146" s="104"/>
      <c r="AE146" s="104"/>
      <c r="AF146" s="104"/>
      <c r="AG146" s="104"/>
      <c r="AH146" s="104"/>
      <c r="AI146" s="104"/>
      <c r="AJ146" s="104"/>
      <c r="AK146" s="74"/>
      <c r="AL146" s="104"/>
      <c r="AM146" s="104"/>
      <c r="AN146" s="39"/>
      <c r="AO146" s="104"/>
      <c r="AS146" s="953" t="s">
        <v>271</v>
      </c>
      <c r="AT146" s="954"/>
      <c r="AU146" s="954"/>
      <c r="AV146" s="954"/>
      <c r="AW146" s="954"/>
      <c r="AX146" s="954"/>
      <c r="AY146" s="954"/>
      <c r="AZ146" s="955"/>
      <c r="BA146" s="953" t="s">
        <v>272</v>
      </c>
      <c r="BB146" s="954"/>
      <c r="BC146" s="954"/>
      <c r="BD146" s="954"/>
      <c r="BE146" s="956"/>
      <c r="BF146" s="1"/>
      <c r="BG146" s="1"/>
      <c r="BH146" s="1"/>
    </row>
    <row r="147" spans="1:80" s="82" customFormat="1" ht="21" customHeight="1">
      <c r="B147" s="44"/>
      <c r="C147" s="44"/>
      <c r="D147" s="44" t="s">
        <v>158</v>
      </c>
      <c r="E147" s="76"/>
      <c r="F147" s="74"/>
      <c r="G147" s="74"/>
      <c r="H147" s="74"/>
      <c r="I147" s="74"/>
      <c r="T147" s="74"/>
      <c r="U147" s="104"/>
      <c r="V147" s="104"/>
      <c r="W147" s="104"/>
      <c r="X147" s="104"/>
      <c r="Y147" s="104"/>
      <c r="Z147" s="104"/>
      <c r="AA147" s="104"/>
      <c r="AB147" s="104"/>
      <c r="AC147" s="104"/>
      <c r="AD147" s="104"/>
      <c r="AE147" s="104"/>
      <c r="AF147" s="104"/>
      <c r="AG147" s="104"/>
      <c r="AH147" s="104"/>
      <c r="AI147" s="104"/>
      <c r="AJ147" s="104"/>
      <c r="AL147" s="74"/>
      <c r="AM147" s="104"/>
      <c r="AO147" s="104"/>
      <c r="AQ147" s="74"/>
      <c r="AR147" s="26"/>
      <c r="AS147" s="26"/>
      <c r="AT147" s="26"/>
      <c r="AU147" s="76"/>
      <c r="AV147" s="26"/>
      <c r="AW147" s="26"/>
      <c r="AX147" s="26"/>
      <c r="AY147" s="26"/>
      <c r="AZ147" s="26"/>
      <c r="BA147" s="26"/>
      <c r="BB147" s="26"/>
      <c r="BC147" s="26"/>
      <c r="BD147" s="1"/>
      <c r="BE147" s="1"/>
      <c r="BF147" s="1"/>
      <c r="BG147" s="1"/>
      <c r="BH147" s="1"/>
    </row>
    <row r="148" spans="1:80" s="82" customFormat="1" ht="21" customHeight="1">
      <c r="A148" s="75"/>
      <c r="B148" s="44"/>
      <c r="C148" s="44"/>
      <c r="D148" s="44" t="s">
        <v>162</v>
      </c>
      <c r="E148" s="76"/>
      <c r="F148" s="74"/>
      <c r="G148" s="74"/>
      <c r="H148" s="74"/>
      <c r="I148" s="74"/>
      <c r="R148" s="74"/>
      <c r="T148" s="104"/>
      <c r="U148" s="104"/>
      <c r="V148" s="104"/>
      <c r="W148" s="104"/>
      <c r="X148" s="104"/>
      <c r="Y148" s="104"/>
      <c r="Z148" s="104"/>
      <c r="AA148" s="104"/>
      <c r="AB148" s="104"/>
      <c r="AC148" s="104"/>
      <c r="AD148" s="104"/>
      <c r="AE148" s="104"/>
      <c r="AF148" s="104"/>
      <c r="AG148" s="104"/>
      <c r="AH148" s="104"/>
      <c r="AI148" s="104"/>
      <c r="AJ148" s="104"/>
      <c r="AK148" s="104"/>
      <c r="AL148" s="74"/>
      <c r="AM148" s="104"/>
      <c r="AN148" s="74"/>
      <c r="AO148" s="104"/>
      <c r="AP148" s="75"/>
      <c r="AQ148" s="861" t="s">
        <v>310</v>
      </c>
      <c r="AR148" s="861"/>
      <c r="AS148" s="82" t="s">
        <v>309</v>
      </c>
      <c r="AT148" s="26"/>
      <c r="AU148" s="76"/>
      <c r="AV148" s="26"/>
      <c r="AW148" s="26"/>
      <c r="AX148" s="43"/>
      <c r="AY148" s="43"/>
      <c r="AZ148" s="43"/>
      <c r="BA148" s="43"/>
      <c r="BB148" s="43"/>
      <c r="BC148" s="43"/>
      <c r="BD148" s="1"/>
      <c r="BE148" s="1"/>
      <c r="BF148" s="1"/>
      <c r="BG148" s="1"/>
      <c r="BH148" s="1"/>
    </row>
    <row r="149" spans="1:80" s="82" customFormat="1" ht="21" customHeight="1">
      <c r="A149" s="75"/>
      <c r="B149" s="44"/>
      <c r="C149" s="44"/>
      <c r="D149" s="44" t="s">
        <v>161</v>
      </c>
      <c r="E149" s="76"/>
      <c r="F149" s="74"/>
      <c r="G149" s="74"/>
      <c r="H149" s="74"/>
      <c r="I149" s="74"/>
      <c r="R149" s="74"/>
      <c r="T149" s="104"/>
      <c r="U149" s="104"/>
      <c r="V149" s="104"/>
      <c r="W149" s="104"/>
      <c r="X149" s="104"/>
      <c r="Y149" s="104"/>
      <c r="Z149" s="104"/>
      <c r="AA149" s="104"/>
      <c r="AB149" s="104"/>
      <c r="AC149" s="104"/>
      <c r="AD149" s="104"/>
      <c r="AE149" s="104"/>
      <c r="AF149" s="104"/>
      <c r="AG149" s="104"/>
      <c r="AH149" s="104"/>
      <c r="AI149" s="104"/>
      <c r="AJ149" s="104"/>
      <c r="AK149" s="104"/>
      <c r="AL149" s="74"/>
      <c r="AN149" s="74"/>
      <c r="AO149" s="104"/>
      <c r="AP149" s="75"/>
      <c r="AQ149" s="74"/>
      <c r="AR149" s="82" t="s">
        <v>294</v>
      </c>
      <c r="AS149" s="26"/>
      <c r="AU149" s="76"/>
      <c r="AV149" s="26"/>
      <c r="AW149" s="26"/>
      <c r="AX149" s="43"/>
      <c r="AY149" s="43"/>
      <c r="AZ149" s="43"/>
      <c r="BA149" s="43"/>
      <c r="BB149" s="43"/>
      <c r="BC149" s="43"/>
      <c r="BD149" s="1"/>
      <c r="BE149" s="1"/>
      <c r="BF149" s="1"/>
      <c r="BG149" s="1"/>
      <c r="BH149" s="1"/>
    </row>
    <row r="150" spans="1:80" s="82" customFormat="1" ht="21" customHeight="1">
      <c r="A150" s="75"/>
      <c r="B150" s="45" t="s">
        <v>249</v>
      </c>
      <c r="D150" s="44" t="s">
        <v>120</v>
      </c>
      <c r="E150" s="76"/>
      <c r="F150" s="74"/>
      <c r="G150" s="74"/>
      <c r="H150" s="74"/>
      <c r="I150" s="74"/>
      <c r="L150" s="74"/>
      <c r="M150" s="104"/>
      <c r="N150" s="104"/>
      <c r="O150" s="104"/>
      <c r="P150" s="104"/>
      <c r="Q150" s="104"/>
      <c r="R150" s="104"/>
      <c r="S150" s="74"/>
      <c r="T150" s="103"/>
      <c r="U150" s="104"/>
      <c r="V150" s="104"/>
      <c r="W150" s="74"/>
      <c r="AD150" s="74"/>
      <c r="AE150" s="74"/>
      <c r="AF150" s="74"/>
      <c r="AG150" s="74"/>
      <c r="AH150" s="74"/>
      <c r="AI150" s="74"/>
      <c r="AJ150" s="74"/>
      <c r="AK150" s="104"/>
      <c r="AL150" s="104"/>
      <c r="AN150" s="74"/>
      <c r="AO150" s="104"/>
      <c r="AP150" s="75"/>
      <c r="AQ150" s="74"/>
      <c r="AR150" s="82" t="s">
        <v>273</v>
      </c>
      <c r="AS150" s="26"/>
      <c r="AU150" s="45"/>
      <c r="AV150" s="26"/>
      <c r="AW150" s="26"/>
      <c r="AX150" s="43"/>
      <c r="AY150" s="43"/>
      <c r="AZ150" s="43"/>
      <c r="BA150" s="43"/>
      <c r="BB150" s="43"/>
      <c r="BC150" s="43"/>
      <c r="BD150" s="1"/>
      <c r="BE150" s="1"/>
      <c r="BF150" s="1"/>
      <c r="BG150" s="1"/>
      <c r="BH150" s="1"/>
    </row>
    <row r="151" spans="1:80" s="82" customFormat="1" ht="21" customHeight="1">
      <c r="A151" s="74"/>
      <c r="B151" s="44"/>
      <c r="C151" s="44"/>
      <c r="D151" s="44" t="s">
        <v>121</v>
      </c>
      <c r="E151" s="76"/>
      <c r="F151" s="74"/>
      <c r="G151" s="74"/>
      <c r="H151" s="74"/>
      <c r="I151" s="74"/>
      <c r="L151" s="104"/>
      <c r="M151" s="104"/>
      <c r="N151" s="104"/>
      <c r="O151" s="104"/>
      <c r="P151" s="104"/>
      <c r="Q151" s="104"/>
      <c r="R151" s="104"/>
      <c r="S151" s="74"/>
      <c r="T151" s="104"/>
      <c r="U151" s="104"/>
      <c r="V151" s="104"/>
      <c r="W151" s="104"/>
      <c r="AD151" s="74"/>
      <c r="AE151" s="74"/>
      <c r="AF151" s="74"/>
      <c r="AG151" s="74"/>
      <c r="AH151" s="74"/>
      <c r="AI151" s="74"/>
      <c r="AJ151" s="74"/>
      <c r="AK151" s="104"/>
      <c r="AL151" s="104"/>
      <c r="AN151" s="74"/>
      <c r="AO151" s="104"/>
      <c r="AP151" s="74"/>
      <c r="AS151" s="826" t="s">
        <v>284</v>
      </c>
      <c r="AT151" s="957"/>
      <c r="AU151" s="957"/>
      <c r="AV151" s="958"/>
      <c r="AW151" s="851" t="s">
        <v>288</v>
      </c>
      <c r="AX151" s="957"/>
      <c r="AY151" s="957"/>
      <c r="AZ151" s="957"/>
      <c r="BA151" s="958"/>
      <c r="BB151" s="808" t="s">
        <v>289</v>
      </c>
      <c r="BC151" s="962"/>
      <c r="BD151" s="962"/>
      <c r="BE151" s="962"/>
      <c r="BF151" s="962"/>
      <c r="BG151" s="962"/>
      <c r="BH151" s="962"/>
      <c r="BI151" s="962"/>
      <c r="BJ151" s="962"/>
      <c r="BK151" s="962"/>
      <c r="BL151" s="962"/>
      <c r="BM151" s="962"/>
      <c r="BN151" s="962"/>
      <c r="BO151" s="963"/>
    </row>
    <row r="152" spans="1:80" s="82" customFormat="1" ht="21" customHeight="1">
      <c r="A152" s="74"/>
      <c r="B152" s="44"/>
      <c r="C152" s="44"/>
      <c r="D152" s="44" t="s">
        <v>122</v>
      </c>
      <c r="E152" s="76"/>
      <c r="F152" s="74"/>
      <c r="G152" s="74"/>
      <c r="H152" s="74"/>
      <c r="I152" s="74"/>
      <c r="L152" s="104"/>
      <c r="M152" s="104"/>
      <c r="N152" s="104"/>
      <c r="O152" s="104"/>
      <c r="P152" s="104"/>
      <c r="Q152" s="104"/>
      <c r="R152" s="104"/>
      <c r="S152" s="74"/>
      <c r="T152" s="104"/>
      <c r="U152" s="104"/>
      <c r="V152" s="104"/>
      <c r="W152" s="104"/>
      <c r="AD152" s="104"/>
      <c r="AE152" s="104"/>
      <c r="AF152" s="74"/>
      <c r="AG152" s="74"/>
      <c r="AH152" s="74"/>
      <c r="AI152" s="74"/>
      <c r="AJ152" s="74"/>
      <c r="AK152" s="104"/>
      <c r="AL152" s="104"/>
      <c r="AN152" s="74"/>
      <c r="AO152" s="104"/>
      <c r="AP152" s="74"/>
      <c r="AS152" s="959"/>
      <c r="AT152" s="960"/>
      <c r="AU152" s="960"/>
      <c r="AV152" s="961"/>
      <c r="AW152" s="959"/>
      <c r="AX152" s="960"/>
      <c r="AY152" s="960"/>
      <c r="AZ152" s="960"/>
      <c r="BA152" s="961"/>
      <c r="BB152" s="941">
        <v>0.5</v>
      </c>
      <c r="BC152" s="942"/>
      <c r="BD152" s="943">
        <v>1.5</v>
      </c>
      <c r="BE152" s="942"/>
      <c r="BF152" s="943">
        <v>2.5</v>
      </c>
      <c r="BG152" s="942"/>
      <c r="BH152" s="943">
        <v>3.5</v>
      </c>
      <c r="BI152" s="942"/>
      <c r="BJ152" s="943">
        <v>4.5</v>
      </c>
      <c r="BK152" s="942"/>
      <c r="BL152" s="943">
        <v>5.5</v>
      </c>
      <c r="BM152" s="942"/>
      <c r="BN152" s="964" t="s">
        <v>290</v>
      </c>
      <c r="BO152" s="965"/>
    </row>
    <row r="153" spans="1:80" s="82" customFormat="1" ht="21" customHeight="1">
      <c r="A153" s="74"/>
      <c r="B153" s="45" t="s">
        <v>250</v>
      </c>
      <c r="D153" s="44" t="s">
        <v>123</v>
      </c>
      <c r="E153" s="76"/>
      <c r="L153" s="74"/>
      <c r="M153" s="104"/>
      <c r="N153" s="104"/>
      <c r="O153" s="104"/>
      <c r="P153" s="104"/>
      <c r="Q153" s="104"/>
      <c r="R153" s="104"/>
      <c r="S153" s="74"/>
      <c r="T153" s="103"/>
      <c r="U153" s="104"/>
      <c r="V153" s="104"/>
      <c r="W153" s="74"/>
      <c r="AA153" s="104"/>
      <c r="AB153" s="104"/>
      <c r="AC153" s="104"/>
      <c r="AD153" s="104"/>
      <c r="AE153" s="104"/>
      <c r="AF153" s="54"/>
      <c r="AG153" s="104"/>
      <c r="AH153" s="104"/>
      <c r="AI153" s="104"/>
      <c r="AJ153" s="104"/>
      <c r="AL153" s="104"/>
      <c r="AN153" s="104"/>
      <c r="AO153" s="104"/>
      <c r="AP153" s="74"/>
      <c r="AR153" s="44"/>
      <c r="AS153" s="829" t="s">
        <v>280</v>
      </c>
      <c r="AT153" s="809"/>
      <c r="AU153" s="809"/>
      <c r="AV153" s="810"/>
      <c r="AW153" s="850" t="s">
        <v>285</v>
      </c>
      <c r="AX153" s="809"/>
      <c r="AY153" s="809"/>
      <c r="AZ153" s="809"/>
      <c r="BA153" s="810"/>
      <c r="BB153" s="948">
        <v>7</v>
      </c>
      <c r="BC153" s="949"/>
      <c r="BD153" s="950">
        <v>8</v>
      </c>
      <c r="BE153" s="949"/>
      <c r="BF153" s="951">
        <v>9</v>
      </c>
      <c r="BG153" s="949"/>
      <c r="BH153" s="951">
        <v>10</v>
      </c>
      <c r="BI153" s="949"/>
      <c r="BJ153" s="951">
        <v>12</v>
      </c>
      <c r="BK153" s="949"/>
      <c r="BL153" s="951">
        <v>13</v>
      </c>
      <c r="BM153" s="949"/>
      <c r="BN153" s="951">
        <v>15</v>
      </c>
      <c r="BO153" s="952"/>
    </row>
    <row r="154" spans="1:80" s="82" customFormat="1" ht="21" customHeight="1">
      <c r="A154" s="74"/>
      <c r="B154" s="44"/>
      <c r="C154" s="44"/>
      <c r="D154" s="44" t="s">
        <v>124</v>
      </c>
      <c r="E154" s="76"/>
      <c r="L154" s="104"/>
      <c r="M154" s="104"/>
      <c r="N154" s="104"/>
      <c r="O154" s="104"/>
      <c r="P154" s="104"/>
      <c r="Q154" s="104"/>
      <c r="R154" s="104"/>
      <c r="S154" s="74"/>
      <c r="T154" s="104"/>
      <c r="U154" s="104"/>
      <c r="V154" s="104"/>
      <c r="W154" s="104"/>
      <c r="Y154" s="104"/>
      <c r="Z154" s="104"/>
      <c r="AA154" s="104"/>
      <c r="AB154" s="104"/>
      <c r="AC154" s="104"/>
      <c r="AD154" s="104"/>
      <c r="AE154" s="104"/>
      <c r="AF154" s="104"/>
      <c r="AG154" s="104"/>
      <c r="AH154" s="104"/>
      <c r="AI154" s="104"/>
      <c r="AJ154" s="104"/>
      <c r="AL154" s="104"/>
      <c r="AN154" s="104"/>
      <c r="AO154" s="104"/>
      <c r="AP154" s="74"/>
      <c r="AQ154" s="75"/>
      <c r="AR154" s="44"/>
      <c r="AS154" s="830" t="s">
        <v>281</v>
      </c>
      <c r="AT154" s="831"/>
      <c r="AU154" s="831"/>
      <c r="AV154" s="832"/>
      <c r="AW154" s="849" t="s">
        <v>292</v>
      </c>
      <c r="AX154" s="831"/>
      <c r="AY154" s="831"/>
      <c r="AZ154" s="831"/>
      <c r="BA154" s="832"/>
      <c r="BB154" s="945">
        <v>5</v>
      </c>
      <c r="BC154" s="939"/>
      <c r="BD154" s="946">
        <v>6</v>
      </c>
      <c r="BE154" s="939"/>
      <c r="BF154" s="938">
        <v>6</v>
      </c>
      <c r="BG154" s="939"/>
      <c r="BH154" s="938">
        <v>8</v>
      </c>
      <c r="BI154" s="939"/>
      <c r="BJ154" s="938">
        <v>9</v>
      </c>
      <c r="BK154" s="939"/>
      <c r="BL154" s="938">
        <v>10</v>
      </c>
      <c r="BM154" s="939"/>
      <c r="BN154" s="938">
        <v>11</v>
      </c>
      <c r="BO154" s="940"/>
    </row>
    <row r="155" spans="1:80" s="82" customFormat="1" ht="21" customHeight="1">
      <c r="A155" s="74"/>
      <c r="B155" s="44"/>
      <c r="C155" s="44"/>
      <c r="D155" s="44" t="s">
        <v>125</v>
      </c>
      <c r="E155" s="76"/>
      <c r="L155" s="104"/>
      <c r="M155" s="104"/>
      <c r="N155" s="104"/>
      <c r="O155" s="104"/>
      <c r="P155" s="104"/>
      <c r="Q155" s="104"/>
      <c r="R155" s="104"/>
      <c r="S155" s="74"/>
      <c r="T155" s="104"/>
      <c r="U155" s="104"/>
      <c r="V155" s="104"/>
      <c r="W155" s="104"/>
      <c r="Y155" s="104"/>
      <c r="Z155" s="104"/>
      <c r="AA155" s="104"/>
      <c r="AB155" s="104"/>
      <c r="AC155" s="104"/>
      <c r="AD155" s="104"/>
      <c r="AE155" s="104"/>
      <c r="AF155" s="104"/>
      <c r="AG155" s="104"/>
      <c r="AH155" s="104"/>
      <c r="AI155" s="104"/>
      <c r="AJ155" s="104"/>
      <c r="AN155" s="104"/>
      <c r="AO155" s="104"/>
      <c r="AP155" s="74"/>
      <c r="AQ155" s="75"/>
      <c r="AR155" s="45"/>
      <c r="AS155" s="830" t="s">
        <v>282</v>
      </c>
      <c r="AT155" s="831"/>
      <c r="AU155" s="831"/>
      <c r="AV155" s="832"/>
      <c r="AW155" s="849" t="s">
        <v>287</v>
      </c>
      <c r="AX155" s="831"/>
      <c r="AY155" s="831"/>
      <c r="AZ155" s="831"/>
      <c r="BA155" s="832"/>
      <c r="BB155" s="945">
        <v>3</v>
      </c>
      <c r="BC155" s="939"/>
      <c r="BD155" s="946">
        <v>4</v>
      </c>
      <c r="BE155" s="939"/>
      <c r="BF155" s="938">
        <v>4</v>
      </c>
      <c r="BG155" s="939"/>
      <c r="BH155" s="938">
        <v>5</v>
      </c>
      <c r="BI155" s="939"/>
      <c r="BJ155" s="938">
        <v>6</v>
      </c>
      <c r="BK155" s="939"/>
      <c r="BL155" s="938">
        <v>6</v>
      </c>
      <c r="BM155" s="939"/>
      <c r="BN155" s="938">
        <v>7</v>
      </c>
      <c r="BO155" s="940"/>
    </row>
    <row r="156" spans="1:80" s="82" customFormat="1" ht="21" customHeight="1">
      <c r="A156" s="74"/>
      <c r="B156" s="45" t="s">
        <v>251</v>
      </c>
      <c r="D156" s="44" t="s">
        <v>126</v>
      </c>
      <c r="E156" s="76"/>
      <c r="F156" s="74"/>
      <c r="G156" s="104"/>
      <c r="H156" s="104"/>
      <c r="I156" s="104"/>
      <c r="J156" s="104"/>
      <c r="K156" s="104"/>
      <c r="L156" s="74"/>
      <c r="M156" s="74"/>
      <c r="N156" s="74"/>
      <c r="O156" s="104"/>
      <c r="P156" s="71"/>
      <c r="Q156" s="71"/>
      <c r="R156" s="104"/>
      <c r="S156" s="104"/>
      <c r="T156" s="104"/>
      <c r="U156" s="74"/>
      <c r="W156" s="74"/>
      <c r="X156" s="74"/>
      <c r="Y156" s="74"/>
      <c r="Z156" s="104"/>
      <c r="AA156" s="71"/>
      <c r="AB156" s="71"/>
      <c r="AC156" s="104"/>
      <c r="AK156" s="104"/>
      <c r="AN156" s="104"/>
      <c r="AO156" s="104"/>
      <c r="AP156" s="74"/>
      <c r="AQ156" s="75"/>
      <c r="AR156" s="45"/>
      <c r="AS156" s="833" t="s">
        <v>283</v>
      </c>
      <c r="AT156" s="834"/>
      <c r="AU156" s="834"/>
      <c r="AV156" s="835"/>
      <c r="AW156" s="846" t="s">
        <v>286</v>
      </c>
      <c r="AX156" s="834"/>
      <c r="AY156" s="834"/>
      <c r="AZ156" s="834"/>
      <c r="BA156" s="835"/>
      <c r="BB156" s="941">
        <v>1</v>
      </c>
      <c r="BC156" s="942"/>
      <c r="BD156" s="943">
        <v>2</v>
      </c>
      <c r="BE156" s="942"/>
      <c r="BF156" s="944">
        <v>2</v>
      </c>
      <c r="BG156" s="942"/>
      <c r="BH156" s="944">
        <v>2</v>
      </c>
      <c r="BI156" s="942"/>
      <c r="BJ156" s="944">
        <v>3</v>
      </c>
      <c r="BK156" s="942"/>
      <c r="BL156" s="944">
        <v>3</v>
      </c>
      <c r="BM156" s="942"/>
      <c r="BN156" s="944">
        <v>3</v>
      </c>
      <c r="BO156" s="947"/>
    </row>
    <row r="157" spans="1:80" s="82" customFormat="1" ht="21" customHeight="1">
      <c r="A157" s="74"/>
      <c r="B157" s="44"/>
      <c r="C157" s="44"/>
      <c r="D157" s="44" t="s">
        <v>127</v>
      </c>
      <c r="E157" s="76"/>
      <c r="F157" s="104"/>
      <c r="G157" s="104"/>
      <c r="H157" s="104"/>
      <c r="I157" s="104"/>
      <c r="J157" s="104"/>
      <c r="K157" s="104"/>
      <c r="L157" s="74"/>
      <c r="M157" s="74"/>
      <c r="N157" s="74"/>
      <c r="O157" s="104"/>
      <c r="P157" s="71"/>
      <c r="Q157" s="71"/>
      <c r="R157" s="104"/>
      <c r="S157" s="104"/>
      <c r="T157" s="104"/>
      <c r="U157" s="74"/>
      <c r="W157" s="74"/>
      <c r="X157" s="74"/>
      <c r="Y157" s="74"/>
      <c r="Z157" s="104"/>
      <c r="AA157" s="71"/>
      <c r="AB157" s="71"/>
      <c r="AC157" s="104"/>
      <c r="AK157" s="104"/>
      <c r="AN157" s="104"/>
      <c r="AO157" s="104"/>
      <c r="AP157" s="74"/>
      <c r="AQ157" s="74"/>
      <c r="AR157" s="44"/>
      <c r="AS157" s="45" t="s">
        <v>304</v>
      </c>
      <c r="AT157" s="44"/>
      <c r="AU157" s="76"/>
      <c r="AV157" s="26"/>
      <c r="AW157" s="26"/>
      <c r="AX157" s="26"/>
      <c r="AY157" s="26"/>
      <c r="AZ157" s="26"/>
      <c r="BA157" s="26"/>
      <c r="BB157" s="26"/>
      <c r="BC157" s="26"/>
    </row>
    <row r="158" spans="1:80" s="82" customFormat="1" ht="21" customHeight="1">
      <c r="A158" s="74"/>
      <c r="B158" s="44"/>
      <c r="C158" s="44"/>
      <c r="D158" s="44" t="s">
        <v>128</v>
      </c>
      <c r="E158" s="76"/>
      <c r="F158" s="104"/>
      <c r="G158" s="104"/>
      <c r="H158" s="104"/>
      <c r="I158" s="104"/>
      <c r="J158" s="104"/>
      <c r="K158" s="104"/>
      <c r="L158" s="74"/>
      <c r="M158" s="74"/>
      <c r="N158" s="74"/>
      <c r="O158" s="104"/>
      <c r="P158" s="71"/>
      <c r="Q158" s="71"/>
      <c r="R158" s="104"/>
      <c r="S158" s="104"/>
      <c r="T158" s="104"/>
      <c r="U158" s="74"/>
      <c r="W158" s="74"/>
      <c r="X158" s="74"/>
      <c r="Y158" s="74"/>
      <c r="Z158" s="104"/>
      <c r="AA158" s="71"/>
      <c r="AB158" s="71"/>
      <c r="AC158" s="104"/>
      <c r="AK158" s="104"/>
      <c r="AN158" s="104"/>
      <c r="AO158" s="104"/>
      <c r="AP158" s="74"/>
      <c r="AQ158" s="74"/>
    </row>
    <row r="159" spans="1:80" s="82" customFormat="1" ht="21" customHeight="1">
      <c r="A159" s="75"/>
      <c r="B159" s="44"/>
      <c r="C159" s="44"/>
      <c r="D159" s="44" t="s">
        <v>129</v>
      </c>
      <c r="E159" s="76"/>
      <c r="F159" s="74"/>
      <c r="G159" s="104"/>
      <c r="H159" s="104"/>
      <c r="I159" s="104"/>
      <c r="J159" s="104"/>
      <c r="K159" s="104"/>
      <c r="L159" s="74"/>
      <c r="M159" s="74"/>
      <c r="N159" s="104"/>
      <c r="O159" s="104"/>
      <c r="P159" s="104"/>
      <c r="Q159" s="104"/>
      <c r="R159" s="104"/>
      <c r="S159" s="104"/>
      <c r="T159" s="104"/>
      <c r="U159" s="104"/>
      <c r="V159" s="104"/>
      <c r="W159" s="74"/>
      <c r="X159" s="74"/>
      <c r="Y159" s="74"/>
      <c r="Z159" s="74"/>
      <c r="AA159" s="74"/>
      <c r="AB159" s="74"/>
      <c r="AC159" s="74"/>
      <c r="AD159" s="74"/>
      <c r="AE159" s="74"/>
      <c r="AF159" s="74"/>
      <c r="AG159" s="74"/>
      <c r="AH159" s="74"/>
      <c r="AI159" s="74"/>
      <c r="AJ159" s="74"/>
      <c r="AL159" s="104"/>
      <c r="AM159" s="74"/>
      <c r="AN159" s="104"/>
      <c r="AO159" s="104"/>
      <c r="AP159" s="75"/>
      <c r="AQ159" s="74"/>
      <c r="AR159" s="488" t="s">
        <v>293</v>
      </c>
      <c r="AS159" s="488"/>
      <c r="AT159" s="488"/>
      <c r="AU159" s="488"/>
      <c r="AV159" s="488"/>
      <c r="AW159" s="488"/>
      <c r="AX159" s="488"/>
      <c r="AY159" s="488"/>
      <c r="AZ159" s="488"/>
      <c r="BA159" s="488"/>
      <c r="BB159" s="488"/>
      <c r="BC159" s="488"/>
      <c r="BD159" s="488"/>
      <c r="BE159" s="488"/>
      <c r="BF159" s="488"/>
      <c r="BG159" s="488"/>
      <c r="BH159" s="488"/>
      <c r="BI159" s="488"/>
      <c r="BJ159" s="488"/>
      <c r="BK159" s="488"/>
      <c r="BL159" s="488"/>
      <c r="BM159" s="488"/>
      <c r="BN159" s="488"/>
      <c r="BO159" s="488"/>
      <c r="BP159" s="488"/>
      <c r="BQ159" s="488"/>
      <c r="BR159" s="488"/>
      <c r="BS159" s="488"/>
      <c r="BT159" s="488"/>
      <c r="BU159" s="488"/>
      <c r="BV159" s="488"/>
      <c r="BW159" s="488"/>
      <c r="BX159" s="488"/>
      <c r="BY159" s="488"/>
      <c r="BZ159" s="488"/>
      <c r="CA159" s="488"/>
      <c r="CB159" s="488"/>
    </row>
    <row r="160" spans="1:80" s="82" customFormat="1" ht="21" customHeight="1">
      <c r="A160" s="75"/>
      <c r="B160" s="44"/>
      <c r="C160" s="44"/>
      <c r="D160" s="44"/>
      <c r="E160" s="76"/>
      <c r="F160" s="74"/>
      <c r="G160" s="104"/>
      <c r="H160" s="104"/>
      <c r="I160" s="104"/>
      <c r="J160" s="104"/>
      <c r="K160" s="104"/>
      <c r="L160" s="74"/>
      <c r="M160" s="74"/>
      <c r="N160" s="104"/>
      <c r="O160" s="104"/>
      <c r="P160" s="104"/>
      <c r="Q160" s="104"/>
      <c r="R160" s="104"/>
      <c r="S160" s="104"/>
      <c r="T160" s="104"/>
      <c r="U160" s="104"/>
      <c r="V160" s="104"/>
      <c r="W160" s="74"/>
      <c r="X160" s="74"/>
      <c r="Y160" s="74"/>
      <c r="Z160" s="74"/>
      <c r="AA160" s="74"/>
      <c r="AB160" s="74"/>
      <c r="AC160" s="74"/>
      <c r="AD160" s="74"/>
      <c r="AE160" s="74"/>
      <c r="AF160" s="74"/>
      <c r="AG160" s="74"/>
      <c r="AH160" s="74"/>
      <c r="AI160" s="74"/>
      <c r="AJ160" s="74"/>
      <c r="AL160" s="104"/>
      <c r="AM160" s="74"/>
      <c r="AN160" s="104"/>
      <c r="AO160" s="104"/>
      <c r="AP160" s="75"/>
      <c r="AQ160" s="74"/>
      <c r="AR160" s="937" t="s">
        <v>277</v>
      </c>
      <c r="AS160" s="937"/>
      <c r="AT160" s="937"/>
      <c r="AU160" s="937"/>
      <c r="AV160" s="937"/>
      <c r="AW160" s="937"/>
      <c r="AX160" s="937"/>
      <c r="AY160" s="937"/>
      <c r="AZ160" s="937"/>
      <c r="BA160" s="937"/>
      <c r="BB160" s="937"/>
      <c r="BC160" s="937"/>
      <c r="BD160" s="937"/>
      <c r="BE160" s="937"/>
      <c r="BF160" s="937"/>
      <c r="BG160" s="937"/>
      <c r="BH160" s="937"/>
      <c r="BI160" s="937"/>
      <c r="BJ160" s="937"/>
      <c r="BK160" s="937"/>
      <c r="BL160" s="937"/>
      <c r="BM160" s="937"/>
      <c r="BN160" s="937"/>
      <c r="BO160" s="937"/>
      <c r="BP160" s="937"/>
      <c r="BQ160" s="937"/>
    </row>
    <row r="161" spans="1:80" s="82" customFormat="1" ht="21" customHeight="1">
      <c r="A161" s="44" t="s">
        <v>130</v>
      </c>
      <c r="C161" s="44" t="s">
        <v>131</v>
      </c>
      <c r="D161" s="44"/>
      <c r="E161" s="76"/>
      <c r="F161" s="104"/>
      <c r="G161" s="104"/>
      <c r="H161" s="104"/>
      <c r="I161" s="104"/>
      <c r="J161" s="104"/>
      <c r="K161" s="104"/>
      <c r="L161" s="74"/>
      <c r="M161" s="104"/>
      <c r="N161" s="104"/>
      <c r="O161" s="104"/>
      <c r="P161" s="104"/>
      <c r="Q161" s="104"/>
      <c r="R161" s="104"/>
      <c r="S161" s="104"/>
      <c r="T161" s="104"/>
      <c r="U161" s="104"/>
      <c r="V161" s="104"/>
      <c r="W161" s="74"/>
      <c r="X161" s="74"/>
      <c r="Y161" s="74"/>
      <c r="Z161" s="74"/>
      <c r="AA161" s="74"/>
      <c r="AB161" s="74"/>
      <c r="AC161" s="74"/>
      <c r="AD161" s="74"/>
      <c r="AE161" s="74"/>
      <c r="AF161" s="74"/>
      <c r="AG161" s="74"/>
      <c r="AH161" s="74"/>
      <c r="AI161" s="74"/>
      <c r="AJ161" s="74"/>
      <c r="AK161" s="71"/>
      <c r="AL161" s="104"/>
      <c r="AM161" s="74"/>
      <c r="AN161" s="104"/>
      <c r="AO161" s="104"/>
      <c r="AP161" s="75"/>
      <c r="AQ161" s="74"/>
      <c r="AR161" s="937" t="s">
        <v>274</v>
      </c>
      <c r="AS161" s="937"/>
      <c r="AT161" s="937"/>
      <c r="AU161" s="937"/>
      <c r="AV161" s="937"/>
      <c r="AW161" s="937"/>
      <c r="AX161" s="937"/>
      <c r="AY161" s="937"/>
      <c r="AZ161" s="937"/>
      <c r="BA161" s="937"/>
      <c r="BB161" s="937"/>
      <c r="BC161" s="937"/>
      <c r="BD161" s="937"/>
      <c r="BE161" s="937"/>
      <c r="BF161" s="937"/>
      <c r="BG161" s="937"/>
      <c r="BH161" s="937"/>
      <c r="BI161" s="937"/>
      <c r="BJ161" s="937"/>
      <c r="BK161" s="937"/>
      <c r="BL161" s="937"/>
      <c r="BM161" s="937"/>
      <c r="BN161" s="937"/>
      <c r="BO161" s="937"/>
      <c r="BP161" s="937"/>
      <c r="BQ161" s="937"/>
    </row>
    <row r="162" spans="1:80" s="82" customFormat="1" ht="21" customHeight="1">
      <c r="A162" s="75"/>
      <c r="B162" s="44"/>
      <c r="C162" s="44" t="s">
        <v>209</v>
      </c>
      <c r="D162" s="44"/>
      <c r="E162" s="76"/>
      <c r="F162" s="104"/>
      <c r="G162" s="104"/>
      <c r="H162" s="104"/>
      <c r="I162" s="104"/>
      <c r="J162" s="104"/>
      <c r="K162" s="104"/>
      <c r="L162" s="74"/>
      <c r="M162" s="104"/>
      <c r="N162" s="104"/>
      <c r="O162" s="104"/>
      <c r="P162" s="104"/>
      <c r="Q162" s="104"/>
      <c r="R162" s="104"/>
      <c r="S162" s="104"/>
      <c r="T162" s="104"/>
      <c r="U162" s="104"/>
      <c r="V162" s="104"/>
      <c r="W162" s="74"/>
      <c r="X162" s="74"/>
      <c r="Y162" s="74"/>
      <c r="Z162" s="74"/>
      <c r="AA162" s="74"/>
      <c r="AB162" s="74"/>
      <c r="AC162" s="74"/>
      <c r="AD162" s="74"/>
      <c r="AE162" s="74"/>
      <c r="AF162" s="74"/>
      <c r="AG162" s="74"/>
      <c r="AH162" s="74"/>
      <c r="AI162" s="74"/>
      <c r="AJ162" s="74"/>
      <c r="AK162" s="71"/>
      <c r="AL162" s="104"/>
      <c r="AM162" s="74"/>
      <c r="AN162" s="104"/>
      <c r="AO162" s="104"/>
      <c r="AP162" s="74"/>
      <c r="AQ162" s="74"/>
      <c r="AR162" s="937" t="s">
        <v>275</v>
      </c>
      <c r="AS162" s="937"/>
      <c r="AT162" s="937"/>
      <c r="AU162" s="937"/>
      <c r="AV162" s="937"/>
      <c r="AW162" s="937"/>
      <c r="AX162" s="937"/>
      <c r="AY162" s="937"/>
      <c r="AZ162" s="937"/>
      <c r="BA162" s="937"/>
      <c r="BB162" s="937"/>
      <c r="BC162" s="937"/>
      <c r="BD162" s="937"/>
      <c r="BE162" s="937"/>
      <c r="BF162" s="937"/>
      <c r="BG162" s="937"/>
      <c r="BH162" s="937"/>
      <c r="BI162" s="937"/>
      <c r="BJ162" s="937"/>
      <c r="BK162" s="937"/>
      <c r="BL162" s="937"/>
      <c r="BM162" s="937"/>
      <c r="BN162" s="937"/>
      <c r="BO162" s="937"/>
      <c r="BP162" s="937"/>
    </row>
    <row r="163" spans="1:80" s="82" customFormat="1" ht="21" customHeight="1">
      <c r="A163" s="74"/>
      <c r="B163" s="44"/>
      <c r="C163" s="44" t="s">
        <v>132</v>
      </c>
      <c r="D163" s="44"/>
      <c r="E163" s="76"/>
      <c r="F163" s="74"/>
      <c r="G163" s="104"/>
      <c r="H163" s="104"/>
      <c r="I163" s="104"/>
      <c r="J163" s="104"/>
      <c r="K163" s="104"/>
      <c r="L163" s="7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71"/>
      <c r="AM163" s="104"/>
      <c r="AN163" s="104"/>
      <c r="AO163" s="104"/>
      <c r="AP163" s="74"/>
      <c r="AQ163" s="74"/>
      <c r="AR163" s="937" t="s">
        <v>276</v>
      </c>
      <c r="AS163" s="937"/>
      <c r="AT163" s="937"/>
      <c r="AU163" s="937"/>
      <c r="AV163" s="937"/>
      <c r="AW163" s="937"/>
      <c r="AX163" s="937"/>
      <c r="AY163" s="937"/>
      <c r="AZ163" s="937"/>
      <c r="BA163" s="937"/>
      <c r="BB163" s="937"/>
      <c r="BC163" s="937"/>
      <c r="BD163" s="937"/>
      <c r="BE163" s="937"/>
      <c r="BF163" s="937"/>
      <c r="BG163" s="937"/>
      <c r="BH163" s="937"/>
      <c r="BI163" s="937"/>
      <c r="BJ163" s="937"/>
      <c r="BK163" s="937"/>
      <c r="BL163" s="937"/>
      <c r="BM163" s="937"/>
    </row>
    <row r="164" spans="1:80" s="82" customFormat="1" ht="21" customHeight="1">
      <c r="A164" s="74"/>
      <c r="B164" s="44"/>
      <c r="C164" s="44"/>
      <c r="D164" s="44"/>
      <c r="E164" s="76"/>
      <c r="F164" s="104"/>
      <c r="G164" s="104"/>
      <c r="H164" s="104"/>
      <c r="I164" s="104"/>
      <c r="J164" s="104"/>
      <c r="K164" s="104"/>
      <c r="L164" s="7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74"/>
      <c r="AQ164" s="74"/>
    </row>
    <row r="165" spans="1:80" s="82" customFormat="1" ht="21" customHeight="1">
      <c r="A165" s="74"/>
      <c r="B165" s="44"/>
      <c r="C165" s="44" t="s">
        <v>245</v>
      </c>
      <c r="D165" s="44" t="s">
        <v>246</v>
      </c>
      <c r="E165" s="76"/>
      <c r="F165" s="104"/>
      <c r="G165" s="104"/>
      <c r="H165" s="104"/>
      <c r="I165" s="104"/>
      <c r="J165" s="104"/>
      <c r="K165" s="104"/>
      <c r="L165" s="7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L165" s="104"/>
      <c r="AM165" s="104"/>
      <c r="AN165" s="104"/>
      <c r="AP165" s="74"/>
      <c r="AQ165" s="75"/>
    </row>
    <row r="166" spans="1:80" s="82" customFormat="1" ht="21" customHeight="1">
      <c r="A166" s="74"/>
      <c r="B166" s="44"/>
      <c r="C166" s="45" t="s">
        <v>247</v>
      </c>
      <c r="D166" s="76" t="s">
        <v>248</v>
      </c>
      <c r="E166" s="76"/>
      <c r="F166" s="104"/>
      <c r="G166" s="104"/>
      <c r="H166" s="104"/>
      <c r="I166" s="104"/>
      <c r="J166" s="104"/>
      <c r="K166" s="104"/>
      <c r="L166" s="74"/>
      <c r="M166" s="74"/>
      <c r="N166" s="74"/>
      <c r="O166" s="74"/>
      <c r="P166" s="74"/>
      <c r="AI166" s="74"/>
      <c r="AJ166" s="74"/>
      <c r="AL166" s="104"/>
      <c r="AM166" s="104"/>
      <c r="AN166" s="104"/>
      <c r="AP166" s="74"/>
      <c r="AQ166" s="75"/>
    </row>
    <row r="167" spans="1:80" s="82" customFormat="1" ht="21" customHeight="1">
      <c r="A167" s="74"/>
      <c r="B167" s="26"/>
      <c r="C167" s="44"/>
      <c r="D167" s="44"/>
      <c r="E167" s="76"/>
      <c r="F167" s="104"/>
      <c r="G167" s="104"/>
      <c r="H167" s="104"/>
      <c r="I167" s="104"/>
      <c r="J167" s="104"/>
      <c r="K167" s="104"/>
      <c r="L167" s="104"/>
      <c r="M167" s="104"/>
      <c r="N167" s="104"/>
      <c r="O167" s="104"/>
      <c r="P167" s="104"/>
      <c r="Q167" s="71"/>
      <c r="R167" s="71"/>
      <c r="S167" s="104"/>
      <c r="T167" s="104"/>
      <c r="U167" s="104"/>
      <c r="V167" s="104"/>
      <c r="W167" s="104"/>
      <c r="X167" s="104"/>
      <c r="Y167" s="104"/>
      <c r="Z167" s="104"/>
      <c r="AA167" s="71"/>
      <c r="AB167" s="71"/>
      <c r="AC167" s="104"/>
      <c r="AD167" s="104"/>
      <c r="AE167" s="104"/>
      <c r="AF167" s="104"/>
      <c r="AG167" s="104"/>
      <c r="AH167" s="104"/>
      <c r="AI167" s="104"/>
      <c r="AJ167" s="71"/>
      <c r="AL167" s="104"/>
      <c r="AM167" s="104"/>
      <c r="AN167" s="104"/>
      <c r="AP167" s="74"/>
      <c r="AQ167" s="75"/>
    </row>
    <row r="168" spans="1:80" s="82" customFormat="1" ht="21" customHeight="1">
      <c r="A168" s="76"/>
      <c r="B168" s="104"/>
      <c r="C168" s="104"/>
      <c r="D168" s="104"/>
      <c r="E168" s="104"/>
      <c r="F168" s="104"/>
      <c r="G168" s="104"/>
      <c r="H168" s="104"/>
      <c r="I168" s="104"/>
      <c r="J168" s="104"/>
      <c r="K168" s="104"/>
      <c r="L168" s="104"/>
      <c r="M168" s="104"/>
      <c r="N168" s="104"/>
      <c r="O168" s="104"/>
      <c r="P168" s="104"/>
      <c r="Q168" s="71"/>
      <c r="R168" s="71"/>
      <c r="S168" s="104"/>
      <c r="T168" s="104"/>
      <c r="U168" s="104"/>
      <c r="V168" s="104"/>
      <c r="W168" s="104"/>
      <c r="X168" s="104"/>
      <c r="Y168" s="104"/>
      <c r="Z168" s="104"/>
      <c r="AA168" s="71"/>
      <c r="AB168" s="71"/>
      <c r="AC168" s="104"/>
      <c r="AD168" s="104"/>
      <c r="AF168" s="46" t="s">
        <v>208</v>
      </c>
      <c r="AG168" s="104"/>
      <c r="AH168" s="104"/>
      <c r="AI168" s="104"/>
      <c r="AJ168" s="71"/>
      <c r="AK168" s="74"/>
      <c r="AL168" s="104"/>
      <c r="AM168" s="104"/>
      <c r="AN168" s="104"/>
      <c r="AP168" s="16"/>
      <c r="AQ168" s="74"/>
      <c r="AR168" s="44"/>
      <c r="AS168" s="44"/>
      <c r="AT168" s="44"/>
      <c r="AU168" s="76"/>
      <c r="AV168" s="26"/>
      <c r="AW168" s="26"/>
      <c r="AX168" s="26"/>
      <c r="AY168" s="26"/>
      <c r="AZ168" s="26"/>
      <c r="BA168" s="26"/>
      <c r="BB168" s="26"/>
      <c r="BC168" s="26"/>
    </row>
    <row r="169" spans="1:80" s="82" customFormat="1" ht="21" customHeight="1">
      <c r="A169" s="76"/>
      <c r="B169" s="104"/>
      <c r="C169" s="104"/>
      <c r="D169" s="104"/>
      <c r="E169" s="104"/>
      <c r="F169" s="104"/>
      <c r="G169" s="104"/>
      <c r="H169" s="104"/>
      <c r="I169" s="104"/>
      <c r="J169" s="104"/>
      <c r="K169" s="104"/>
      <c r="L169" s="104"/>
      <c r="M169" s="104"/>
      <c r="N169" s="104"/>
      <c r="O169" s="104"/>
      <c r="P169" s="104"/>
      <c r="Q169" s="71"/>
      <c r="R169" s="71"/>
      <c r="S169" s="104"/>
      <c r="T169" s="104"/>
      <c r="U169" s="104"/>
      <c r="V169" s="104"/>
      <c r="W169" s="104"/>
      <c r="X169" s="104"/>
      <c r="Y169" s="104"/>
      <c r="Z169" s="104"/>
      <c r="AA169" s="71"/>
      <c r="AB169" s="71"/>
      <c r="AC169" s="104"/>
      <c r="AD169" s="104"/>
      <c r="AE169" s="104"/>
      <c r="AF169" s="104"/>
      <c r="AG169" s="104"/>
      <c r="AH169" s="104"/>
      <c r="AI169" s="104"/>
      <c r="AJ169" s="71"/>
      <c r="AK169" s="74"/>
      <c r="AL169" s="104"/>
      <c r="AM169" s="104"/>
      <c r="AN169" s="104"/>
      <c r="AP169" s="16"/>
      <c r="AQ169" s="74"/>
      <c r="AR169" s="44"/>
      <c r="AS169" s="44"/>
      <c r="AT169" s="44"/>
      <c r="AU169" s="76"/>
      <c r="AV169" s="26"/>
      <c r="AW169" s="26"/>
      <c r="AX169" s="26"/>
      <c r="AY169" s="26"/>
      <c r="AZ169" s="26"/>
      <c r="BA169" s="26"/>
      <c r="BB169" s="26"/>
      <c r="BC169" s="26"/>
    </row>
    <row r="170" spans="1:80" s="82" customFormat="1" ht="21" customHeight="1">
      <c r="A170" s="76"/>
      <c r="B170" s="81"/>
      <c r="C170" s="81"/>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74"/>
      <c r="AL170" s="104"/>
      <c r="AM170" s="104"/>
      <c r="AN170" s="104"/>
      <c r="AP170" s="16"/>
      <c r="AQ170" s="74"/>
      <c r="AR170" s="44"/>
      <c r="AS170" s="44"/>
      <c r="AT170" s="44"/>
      <c r="AU170" s="76"/>
      <c r="AV170" s="26"/>
      <c r="AW170" s="26"/>
      <c r="AX170" s="26"/>
      <c r="AY170" s="26"/>
      <c r="AZ170" s="26"/>
      <c r="BA170" s="26"/>
      <c r="BB170" s="26"/>
      <c r="BC170" s="26"/>
    </row>
    <row r="171" spans="1:80" s="82" customFormat="1" ht="21" customHeight="1">
      <c r="A171" s="76"/>
      <c r="B171" s="81"/>
      <c r="C171" s="81"/>
      <c r="E171" s="74"/>
      <c r="F171" s="104"/>
      <c r="G171" s="104"/>
      <c r="H171" s="104"/>
      <c r="I171" s="104"/>
      <c r="J171" s="104"/>
      <c r="K171" s="104"/>
      <c r="L171" s="104"/>
      <c r="M171" s="104"/>
      <c r="R171" s="74"/>
      <c r="S171" s="74"/>
      <c r="T171" s="74"/>
      <c r="U171" s="74"/>
      <c r="V171" s="74"/>
      <c r="W171" s="74"/>
      <c r="X171" s="74"/>
      <c r="AA171" s="74"/>
      <c r="AB171" s="74"/>
      <c r="AC171" s="74"/>
      <c r="AD171" s="74"/>
      <c r="AE171" s="74"/>
      <c r="AF171" s="74"/>
      <c r="AG171" s="74"/>
      <c r="AH171" s="74"/>
      <c r="AI171" s="74"/>
      <c r="AK171" s="74"/>
      <c r="AL171" s="104"/>
      <c r="AM171" s="104"/>
      <c r="AN171" s="104"/>
      <c r="AP171" s="74"/>
      <c r="AQ171" s="74"/>
      <c r="AR171" s="44"/>
      <c r="AS171" s="44"/>
      <c r="AT171" s="76"/>
      <c r="AU171" s="76"/>
      <c r="AV171" s="26"/>
      <c r="AW171" s="26"/>
      <c r="AX171" s="26"/>
      <c r="AY171" s="26"/>
      <c r="AZ171" s="26"/>
      <c r="BA171" s="26"/>
      <c r="BB171" s="26"/>
      <c r="BC171" s="26"/>
      <c r="BI171" s="1"/>
      <c r="BJ171" s="1"/>
      <c r="BK171" s="1"/>
      <c r="BL171" s="1"/>
      <c r="BM171" s="1"/>
    </row>
    <row r="172" spans="1:80" s="82" customFormat="1" ht="21" customHeight="1">
      <c r="A172" s="81"/>
      <c r="B172" s="81"/>
      <c r="C172" s="81"/>
      <c r="E172" s="104"/>
      <c r="F172" s="104"/>
      <c r="G172" s="104"/>
      <c r="H172" s="104"/>
      <c r="I172" s="104"/>
      <c r="J172" s="104"/>
      <c r="K172" s="104"/>
      <c r="L172" s="104"/>
      <c r="M172" s="104"/>
      <c r="R172" s="74"/>
      <c r="S172" s="74"/>
      <c r="T172" s="74"/>
      <c r="U172" s="74"/>
      <c r="V172" s="74"/>
      <c r="W172" s="74"/>
      <c r="X172" s="74"/>
      <c r="AA172" s="74"/>
      <c r="AB172" s="74"/>
      <c r="AC172" s="74"/>
      <c r="AD172" s="74"/>
      <c r="AE172" s="74"/>
      <c r="AF172" s="74"/>
      <c r="AG172" s="74"/>
      <c r="AH172" s="74"/>
      <c r="AI172" s="74"/>
      <c r="AK172" s="74"/>
      <c r="AL172" s="104"/>
      <c r="AM172" s="104"/>
      <c r="AN172" s="104"/>
      <c r="AP172" s="74"/>
      <c r="AQ172" s="74"/>
      <c r="AR172" s="26"/>
      <c r="AS172" s="44"/>
      <c r="AT172" s="44"/>
      <c r="AU172" s="76"/>
      <c r="AV172" s="26"/>
      <c r="AW172" s="26"/>
      <c r="AX172" s="26"/>
      <c r="AY172" s="26"/>
      <c r="AZ172" s="26"/>
      <c r="BA172" s="26"/>
      <c r="BB172" s="43"/>
      <c r="BC172" s="43"/>
      <c r="BI172" s="1"/>
      <c r="BJ172" s="1"/>
      <c r="BK172" s="1"/>
      <c r="BL172" s="1"/>
      <c r="BM172" s="1"/>
    </row>
    <row r="173" spans="1:80" s="82" customFormat="1" ht="21" customHeight="1">
      <c r="A173" s="81"/>
      <c r="B173" s="76"/>
      <c r="C173" s="76"/>
      <c r="D173" s="104"/>
      <c r="E173" s="104"/>
      <c r="F173" s="104"/>
      <c r="G173" s="104"/>
      <c r="H173" s="104"/>
      <c r="I173" s="104"/>
      <c r="J173" s="104"/>
      <c r="K173" s="104"/>
      <c r="L173" s="104"/>
      <c r="M173" s="104"/>
      <c r="R173" s="74"/>
      <c r="S173" s="74"/>
      <c r="T173" s="74"/>
      <c r="U173" s="74"/>
      <c r="V173" s="74"/>
      <c r="W173" s="74"/>
      <c r="X173" s="74"/>
      <c r="AA173" s="74"/>
      <c r="AB173" s="74"/>
      <c r="AC173" s="74"/>
      <c r="AD173" s="74"/>
      <c r="AE173" s="74"/>
      <c r="AF173" s="74"/>
      <c r="AG173" s="74"/>
      <c r="AH173" s="74"/>
      <c r="AI173" s="74"/>
      <c r="AK173" s="74"/>
      <c r="AL173" s="104"/>
      <c r="AN173" s="104"/>
      <c r="AP173" s="74"/>
      <c r="AQ173" s="74"/>
      <c r="AR173" s="26"/>
      <c r="AS173" s="45"/>
      <c r="AT173" s="26"/>
      <c r="AU173" s="76"/>
      <c r="AV173" s="26"/>
      <c r="AW173" s="26"/>
      <c r="AX173" s="26"/>
      <c r="AY173" s="26"/>
      <c r="AZ173" s="26"/>
      <c r="BA173" s="26"/>
      <c r="BC173" s="43"/>
      <c r="BI173" s="1"/>
      <c r="BJ173" s="1"/>
      <c r="BK173" s="1"/>
      <c r="BL173" s="1"/>
      <c r="BM173" s="1"/>
      <c r="BN173" s="1"/>
      <c r="BO173" s="1"/>
      <c r="BP173" s="1"/>
      <c r="BQ173" s="1"/>
      <c r="BR173" s="1"/>
      <c r="BS173" s="1"/>
      <c r="BT173" s="1"/>
      <c r="BU173" s="1"/>
      <c r="BV173" s="1"/>
      <c r="BW173" s="1"/>
      <c r="BX173" s="1"/>
      <c r="BY173" s="1"/>
      <c r="BZ173" s="1"/>
      <c r="CA173" s="1"/>
      <c r="CB173" s="1"/>
    </row>
    <row r="174" spans="1:80" s="82" customFormat="1" ht="21" customHeight="1">
      <c r="B174" s="76"/>
      <c r="C174" s="76"/>
      <c r="D174" s="104"/>
      <c r="F174" s="104"/>
      <c r="G174" s="104"/>
      <c r="H174" s="104"/>
      <c r="I174" s="104"/>
      <c r="J174" s="104"/>
      <c r="K174" s="104"/>
      <c r="L174" s="104"/>
      <c r="M174" s="104"/>
      <c r="N174" s="74"/>
      <c r="O174" s="104"/>
      <c r="R174" s="74"/>
      <c r="S174" s="104"/>
      <c r="AC174" s="74"/>
      <c r="AD174" s="74"/>
      <c r="AE174" s="74"/>
      <c r="AF174" s="74"/>
      <c r="AG174" s="74"/>
      <c r="AH174" s="74"/>
      <c r="AI174" s="74"/>
      <c r="AJ174" s="74"/>
      <c r="AK174" s="74"/>
      <c r="AL174" s="104"/>
      <c r="AM174" s="1"/>
      <c r="AN174" s="104"/>
      <c r="AP174" s="74"/>
      <c r="AQ174" s="16"/>
      <c r="AR174" s="16"/>
      <c r="AS174" s="44"/>
      <c r="AT174" s="74"/>
      <c r="BI174" s="1"/>
      <c r="BJ174" s="1"/>
      <c r="BK174" s="1"/>
      <c r="BL174" s="1"/>
      <c r="BM174" s="1"/>
      <c r="BN174" s="1"/>
      <c r="BO174" s="1"/>
      <c r="BP174" s="1"/>
      <c r="BQ174" s="1"/>
      <c r="BR174" s="1"/>
      <c r="BS174" s="1"/>
      <c r="BT174" s="1"/>
      <c r="BU174" s="1"/>
      <c r="BV174" s="1"/>
      <c r="BW174" s="1"/>
      <c r="BX174" s="1"/>
      <c r="BY174" s="1"/>
      <c r="BZ174" s="1"/>
      <c r="CA174" s="1"/>
      <c r="CB174" s="1"/>
    </row>
    <row r="175" spans="1:80" s="82" customFormat="1" ht="21" customHeight="1">
      <c r="B175" s="76"/>
      <c r="C175" s="76"/>
      <c r="D175" s="104"/>
      <c r="F175" s="104"/>
      <c r="G175" s="104"/>
      <c r="H175" s="104"/>
      <c r="I175" s="104"/>
      <c r="J175" s="104"/>
      <c r="K175" s="104"/>
      <c r="L175" s="104"/>
      <c r="M175" s="104"/>
      <c r="N175" s="104"/>
      <c r="O175" s="104"/>
      <c r="R175" s="104"/>
      <c r="S175" s="104"/>
      <c r="AC175" s="74"/>
      <c r="AD175" s="74"/>
      <c r="AE175" s="74"/>
      <c r="AF175" s="74"/>
      <c r="AG175" s="74"/>
      <c r="AH175" s="74"/>
      <c r="AI175" s="74"/>
      <c r="AJ175" s="74"/>
      <c r="AK175" s="1"/>
      <c r="AL175" s="104"/>
      <c r="AM175" s="1"/>
      <c r="AN175" s="104"/>
      <c r="AP175" s="39"/>
      <c r="AQ175" s="16"/>
      <c r="AR175" s="16"/>
      <c r="AS175" s="44"/>
      <c r="AT175" s="74"/>
      <c r="BI175" s="1"/>
      <c r="BJ175" s="1"/>
      <c r="BK175" s="1"/>
      <c r="BL175" s="1"/>
      <c r="BM175" s="1"/>
      <c r="BN175" s="1"/>
      <c r="BO175" s="1"/>
      <c r="BP175" s="1"/>
      <c r="BQ175" s="1"/>
      <c r="BR175" s="1"/>
      <c r="BS175" s="1"/>
      <c r="BT175" s="1"/>
      <c r="BU175" s="1"/>
      <c r="BV175" s="1"/>
      <c r="BW175" s="1"/>
      <c r="BX175" s="1"/>
      <c r="BY175" s="1"/>
      <c r="BZ175" s="1"/>
      <c r="CA175" s="1"/>
      <c r="CB175" s="1"/>
    </row>
    <row r="176" spans="1:80" s="82" customFormat="1" ht="7.5" customHeight="1">
      <c r="B176" s="81"/>
      <c r="C176" s="81"/>
      <c r="F176" s="104"/>
      <c r="G176" s="104"/>
      <c r="H176" s="104"/>
      <c r="I176" s="104"/>
      <c r="J176" s="104"/>
      <c r="K176" s="104"/>
      <c r="L176" s="104"/>
      <c r="M176" s="104"/>
      <c r="N176" s="104"/>
      <c r="O176" s="104"/>
      <c r="R176" s="104"/>
      <c r="S176" s="104"/>
      <c r="T176" s="104"/>
      <c r="AE176" s="74"/>
      <c r="AF176" s="74"/>
      <c r="AG176" s="74"/>
      <c r="AH176" s="74"/>
      <c r="AI176" s="74"/>
      <c r="AJ176" s="74"/>
      <c r="AK176" s="1"/>
      <c r="AL176" s="104"/>
      <c r="AM176" s="1"/>
      <c r="AN176" s="1"/>
      <c r="AO176" s="104"/>
      <c r="AP176" s="39"/>
      <c r="AQ176" s="16"/>
      <c r="AR176" s="16"/>
      <c r="AS176" s="16"/>
      <c r="AT176" s="74"/>
      <c r="BI176" s="1"/>
      <c r="BJ176" s="1"/>
      <c r="BK176" s="1"/>
      <c r="BL176" s="1"/>
      <c r="BM176" s="1"/>
      <c r="BN176" s="1"/>
      <c r="BO176" s="1"/>
      <c r="BP176" s="1"/>
      <c r="BQ176" s="1"/>
      <c r="BR176" s="1"/>
      <c r="BS176" s="1"/>
      <c r="BT176" s="1"/>
      <c r="BU176" s="1"/>
      <c r="BV176" s="1"/>
      <c r="BW176" s="1"/>
      <c r="BX176" s="1"/>
      <c r="BY176" s="1"/>
      <c r="BZ176" s="1"/>
      <c r="CA176" s="1"/>
      <c r="CB176" s="1"/>
    </row>
    <row r="177" spans="1:80" s="82" customFormat="1" ht="7.5" customHeight="1">
      <c r="B177" s="81"/>
      <c r="C177" s="81"/>
      <c r="F177" s="74"/>
      <c r="G177" s="104"/>
      <c r="H177" s="104"/>
      <c r="I177" s="104"/>
      <c r="J177" s="104"/>
      <c r="K177" s="104"/>
      <c r="L177" s="104"/>
      <c r="M177" s="104"/>
      <c r="N177" s="104"/>
      <c r="O177" s="104"/>
      <c r="P177" s="104"/>
      <c r="Q177" s="104"/>
      <c r="R177" s="104"/>
      <c r="S177" s="104"/>
      <c r="T177" s="104"/>
      <c r="U177" s="104"/>
      <c r="V177" s="67"/>
      <c r="W177" s="74"/>
      <c r="X177" s="104"/>
      <c r="Y177" s="104"/>
      <c r="Z177" s="104"/>
      <c r="AA177" s="104"/>
      <c r="AB177" s="104"/>
      <c r="AC177" s="104"/>
      <c r="AE177" s="74"/>
      <c r="AF177" s="74"/>
      <c r="AG177" s="74"/>
      <c r="AH177" s="74"/>
      <c r="AI177" s="74"/>
      <c r="AJ177" s="74"/>
      <c r="AK177" s="1"/>
      <c r="AM177" s="1"/>
      <c r="AN177" s="1"/>
      <c r="AO177" s="104"/>
      <c r="AQ177" s="74"/>
      <c r="AR177" s="74"/>
      <c r="AS177" s="16"/>
      <c r="BI177" s="1"/>
      <c r="BJ177" s="1"/>
      <c r="BK177" s="1"/>
      <c r="BL177" s="1"/>
      <c r="BM177" s="1"/>
      <c r="BN177" s="1"/>
      <c r="BO177" s="1"/>
      <c r="BP177" s="1"/>
      <c r="BQ177" s="1"/>
      <c r="BR177" s="1"/>
      <c r="BS177" s="1"/>
      <c r="BT177" s="1"/>
      <c r="BU177" s="1"/>
      <c r="BV177" s="1"/>
      <c r="BW177" s="1"/>
      <c r="BX177" s="1"/>
      <c r="BY177" s="1"/>
      <c r="BZ177" s="1"/>
      <c r="CA177" s="1"/>
      <c r="CB177" s="1"/>
    </row>
    <row r="178" spans="1:80" s="82" customFormat="1" ht="7.5" customHeight="1">
      <c r="B178" s="81"/>
      <c r="C178" s="81"/>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E178" s="74"/>
      <c r="AF178" s="74"/>
      <c r="AG178" s="74"/>
      <c r="AH178" s="74"/>
      <c r="AI178" s="74"/>
      <c r="AJ178" s="74"/>
      <c r="AK178" s="1"/>
      <c r="AL178" s="1"/>
      <c r="AM178" s="1"/>
      <c r="AN178" s="1"/>
      <c r="AO178" s="1"/>
      <c r="AP178" s="74"/>
      <c r="AQ178" s="74"/>
      <c r="AR178" s="74"/>
      <c r="AS178" s="16"/>
      <c r="BI178" s="1"/>
      <c r="BJ178" s="1"/>
      <c r="BK178" s="1"/>
      <c r="BL178" s="1"/>
      <c r="BM178" s="1"/>
      <c r="BN178" s="1"/>
      <c r="BO178" s="1"/>
      <c r="BP178" s="1"/>
      <c r="BQ178" s="1"/>
      <c r="BR178" s="1"/>
      <c r="BS178" s="1"/>
      <c r="BT178" s="1"/>
      <c r="BU178" s="1"/>
      <c r="BV178" s="1"/>
      <c r="BW178" s="1"/>
      <c r="BX178" s="1"/>
      <c r="BY178" s="1"/>
      <c r="BZ178" s="1"/>
      <c r="CA178" s="1"/>
      <c r="CB178" s="1"/>
    </row>
    <row r="179" spans="1:80" s="82" customFormat="1" ht="7.5" customHeight="1">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74"/>
      <c r="AE179" s="74"/>
      <c r="AF179" s="74"/>
      <c r="AG179" s="74"/>
      <c r="AH179" s="74"/>
      <c r="AI179" s="74"/>
      <c r="AJ179" s="74"/>
      <c r="AK179" s="1"/>
      <c r="AL179" s="1"/>
      <c r="AM179" s="1"/>
      <c r="AN179" s="1"/>
      <c r="AO179" s="1"/>
      <c r="AP179" s="74"/>
      <c r="AQ179" s="74"/>
      <c r="AR179" s="74"/>
      <c r="AS179" s="74"/>
      <c r="BI179" s="1"/>
      <c r="BJ179" s="1"/>
      <c r="BK179" s="1"/>
      <c r="BL179" s="1"/>
      <c r="BM179" s="1"/>
      <c r="BN179" s="1"/>
      <c r="BO179" s="1"/>
      <c r="BP179" s="1"/>
      <c r="BQ179" s="1"/>
      <c r="BR179" s="1"/>
      <c r="BS179" s="1"/>
      <c r="BT179" s="1"/>
      <c r="BU179" s="1"/>
      <c r="BV179" s="1"/>
      <c r="BW179" s="1"/>
      <c r="BX179" s="1"/>
      <c r="BY179" s="1"/>
      <c r="BZ179" s="1"/>
      <c r="CA179" s="1"/>
      <c r="CB179" s="1"/>
    </row>
    <row r="180" spans="1:80" s="82" customFormat="1" ht="7.5" customHeight="1">
      <c r="E180" s="104"/>
      <c r="F180" s="104"/>
      <c r="G180" s="104"/>
      <c r="H180" s="104"/>
      <c r="I180" s="104"/>
      <c r="J180" s="104"/>
      <c r="K180" s="104"/>
      <c r="L180" s="104"/>
      <c r="M180" s="104"/>
      <c r="N180" s="104"/>
      <c r="O180" s="104"/>
      <c r="P180" s="104"/>
      <c r="Q180" s="104"/>
      <c r="R180" s="104"/>
      <c r="S180" s="104"/>
      <c r="T180" s="104"/>
      <c r="AF180" s="74"/>
      <c r="AG180" s="74"/>
      <c r="AH180" s="74"/>
      <c r="AI180" s="74"/>
      <c r="AJ180" s="74"/>
      <c r="AK180" s="1"/>
      <c r="AL180" s="1"/>
      <c r="AM180" s="1"/>
      <c r="AN180" s="1"/>
      <c r="AO180" s="1"/>
      <c r="AP180" s="74"/>
      <c r="AQ180" s="74"/>
      <c r="AR180" s="74"/>
      <c r="AS180" s="74"/>
      <c r="AT180" s="75"/>
      <c r="BI180" s="1"/>
      <c r="BJ180" s="1"/>
      <c r="BK180" s="1"/>
      <c r="BL180" s="1"/>
      <c r="BM180" s="1"/>
      <c r="BN180" s="1"/>
      <c r="BO180" s="1"/>
      <c r="BP180" s="1"/>
      <c r="BQ180" s="1"/>
      <c r="BR180" s="1"/>
      <c r="BS180" s="1"/>
      <c r="BT180" s="1"/>
      <c r="BU180" s="1"/>
      <c r="BV180" s="1"/>
      <c r="BW180" s="1"/>
      <c r="BX180" s="1"/>
      <c r="BY180" s="1"/>
      <c r="BZ180" s="1"/>
      <c r="CA180" s="1"/>
      <c r="CB180" s="1"/>
    </row>
    <row r="181" spans="1:80" s="82" customFormat="1" ht="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74"/>
      <c r="AQ181" s="39"/>
      <c r="AR181" s="39"/>
      <c r="AS181" s="74"/>
      <c r="AT181" s="75"/>
      <c r="BI181" s="1"/>
      <c r="BJ181" s="1"/>
      <c r="BK181" s="1"/>
      <c r="BL181" s="1"/>
      <c r="BM181" s="1"/>
      <c r="BN181" s="1"/>
      <c r="BO181" s="1"/>
      <c r="BP181" s="1"/>
      <c r="BQ181" s="1"/>
      <c r="BR181" s="1"/>
      <c r="BS181" s="1"/>
      <c r="BT181" s="1"/>
      <c r="BU181" s="1"/>
      <c r="BV181" s="1"/>
      <c r="BW181" s="1"/>
      <c r="BX181" s="1"/>
      <c r="BY181" s="1"/>
      <c r="BZ181" s="1"/>
      <c r="CA181" s="1"/>
      <c r="CB181" s="1"/>
    </row>
    <row r="182" spans="1:80" s="82" customFormat="1" ht="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74"/>
      <c r="AQ182" s="39"/>
      <c r="AR182" s="39"/>
      <c r="AS182" s="74"/>
      <c r="AT182" s="75"/>
      <c r="BI182" s="1"/>
      <c r="BJ182" s="1"/>
      <c r="BK182" s="1"/>
      <c r="BL182" s="1"/>
      <c r="BM182" s="1"/>
      <c r="BN182" s="1"/>
      <c r="BO182" s="1"/>
      <c r="BP182" s="1"/>
      <c r="BQ182" s="1"/>
      <c r="BR182" s="1"/>
      <c r="BS182" s="1"/>
      <c r="BT182" s="1"/>
      <c r="BU182" s="1"/>
      <c r="BV182" s="1"/>
      <c r="BW182" s="1"/>
      <c r="BX182" s="1"/>
      <c r="BY182" s="1"/>
      <c r="BZ182" s="1"/>
      <c r="CA182" s="1"/>
      <c r="CB182" s="1"/>
    </row>
    <row r="183" spans="1:80" s="82" customFormat="1" ht="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04"/>
      <c r="AS183" s="39"/>
      <c r="AT183" s="74"/>
      <c r="BI183" s="1"/>
      <c r="BJ183" s="1"/>
      <c r="BK183" s="1"/>
      <c r="BL183" s="1"/>
      <c r="BM183" s="1"/>
      <c r="BN183" s="1"/>
      <c r="BO183" s="1"/>
      <c r="BP183" s="1"/>
      <c r="BQ183" s="1"/>
      <c r="BR183" s="1"/>
      <c r="BS183" s="1"/>
      <c r="BT183" s="1"/>
      <c r="BU183" s="1"/>
      <c r="BV183" s="1"/>
      <c r="BW183" s="1"/>
      <c r="BX183" s="1"/>
      <c r="BY183" s="1"/>
      <c r="BZ183" s="1"/>
      <c r="CA183" s="1"/>
      <c r="CB183" s="1"/>
    </row>
    <row r="184" spans="1:80" s="82" customFormat="1" ht="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04"/>
      <c r="AQ184" s="74"/>
      <c r="AR184" s="74"/>
      <c r="AS184" s="39"/>
      <c r="AT184" s="74"/>
      <c r="BI184" s="1"/>
      <c r="BJ184" s="1"/>
      <c r="BK184" s="1"/>
      <c r="BL184" s="1"/>
      <c r="BM184" s="1"/>
      <c r="BN184" s="1"/>
      <c r="BO184" s="1"/>
      <c r="BP184" s="1"/>
      <c r="BQ184" s="1"/>
      <c r="BR184" s="1"/>
      <c r="BS184" s="1"/>
      <c r="BT184" s="1"/>
      <c r="BU184" s="1"/>
      <c r="BV184" s="1"/>
      <c r="BW184" s="1"/>
      <c r="BX184" s="1"/>
      <c r="BY184" s="1"/>
      <c r="BZ184" s="1"/>
      <c r="CA184" s="1"/>
      <c r="CB184" s="1"/>
    </row>
    <row r="185" spans="1:80" s="82" customFormat="1" ht="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74"/>
      <c r="AR185" s="74"/>
      <c r="AT185" s="74"/>
      <c r="BI185" s="1"/>
      <c r="BJ185" s="1"/>
      <c r="BK185" s="1"/>
      <c r="BL185" s="1"/>
      <c r="BM185" s="1"/>
      <c r="BN185" s="1"/>
      <c r="BO185" s="1"/>
      <c r="BP185" s="1"/>
      <c r="BQ185" s="1"/>
      <c r="BR185" s="1"/>
      <c r="BS185" s="1"/>
      <c r="BT185" s="1"/>
      <c r="BU185" s="1"/>
      <c r="BV185" s="1"/>
      <c r="BW185" s="1"/>
      <c r="BX185" s="1"/>
      <c r="BY185" s="1"/>
      <c r="BZ185" s="1"/>
      <c r="CA185" s="1"/>
      <c r="CB185" s="1"/>
    </row>
    <row r="186" spans="1:80" ht="7.5" customHeight="1">
      <c r="AS186" s="74"/>
    </row>
    <row r="187" spans="1:80" ht="7.5" customHeight="1">
      <c r="AS187" s="74"/>
    </row>
  </sheetData>
  <mergeCells count="389">
    <mergeCell ref="A9:L9"/>
    <mergeCell ref="AH6:AK8"/>
    <mergeCell ref="BK4:BL18"/>
    <mergeCell ref="BM4:BQ6"/>
    <mergeCell ref="BR4:BS6"/>
    <mergeCell ref="BT4:BX6"/>
    <mergeCell ref="BY4:BZ6"/>
    <mergeCell ref="AD6:AG8"/>
    <mergeCell ref="BA7:BC9"/>
    <mergeCell ref="BD7:BH9"/>
    <mergeCell ref="J1:AD4"/>
    <mergeCell ref="AT1:AX3"/>
    <mergeCell ref="AY1:BD3"/>
    <mergeCell ref="BE1:BH3"/>
    <mergeCell ref="BI1:BI3"/>
    <mergeCell ref="BN1:BN3"/>
    <mergeCell ref="AY4:AZ12"/>
    <mergeCell ref="BA4:BC6"/>
    <mergeCell ref="BD4:BH6"/>
    <mergeCell ref="BI4:BJ6"/>
    <mergeCell ref="C10:F12"/>
    <mergeCell ref="BA10:BC12"/>
    <mergeCell ref="BD10:BH12"/>
    <mergeCell ref="BI10:BJ12"/>
    <mergeCell ref="BM10:BQ12"/>
    <mergeCell ref="BR10:BS12"/>
    <mergeCell ref="BI7:BJ9"/>
    <mergeCell ref="BM7:BQ9"/>
    <mergeCell ref="BR7:BS9"/>
    <mergeCell ref="BT10:BX12"/>
    <mergeCell ref="BY10:BZ12"/>
    <mergeCell ref="BT7:BX9"/>
    <mergeCell ref="BY7:BZ9"/>
    <mergeCell ref="G11:Q12"/>
    <mergeCell ref="U11:X12"/>
    <mergeCell ref="Y11:AA12"/>
    <mergeCell ref="CA11:CA13"/>
    <mergeCell ref="BR13:BS15"/>
    <mergeCell ref="BT13:BX15"/>
    <mergeCell ref="BY13:BZ15"/>
    <mergeCell ref="C13:F15"/>
    <mergeCell ref="G13:O17"/>
    <mergeCell ref="AY13:BC18"/>
    <mergeCell ref="BD13:BH15"/>
    <mergeCell ref="BI13:BJ15"/>
    <mergeCell ref="BM13:BQ15"/>
    <mergeCell ref="P14:Q15"/>
    <mergeCell ref="U14:X15"/>
    <mergeCell ref="P16:P17"/>
    <mergeCell ref="Q16:R17"/>
    <mergeCell ref="BD16:BJ18"/>
    <mergeCell ref="BM16:BQ18"/>
    <mergeCell ref="BR16:BS18"/>
    <mergeCell ref="BT16:BX18"/>
    <mergeCell ref="BY16:BZ18"/>
    <mergeCell ref="S16:S17"/>
    <mergeCell ref="Y16:Z18"/>
    <mergeCell ref="C21:AG23"/>
    <mergeCell ref="AG16:AG18"/>
    <mergeCell ref="W26:Y27"/>
    <mergeCell ref="Z26:Z27"/>
    <mergeCell ref="AA26:AC27"/>
    <mergeCell ref="AD26:AD27"/>
    <mergeCell ref="AE26:AG27"/>
    <mergeCell ref="BA28:BG30"/>
    <mergeCell ref="BA19:BF21"/>
    <mergeCell ref="AA16:AA18"/>
    <mergeCell ref="AB16:AC18"/>
    <mergeCell ref="AD16:AD18"/>
    <mergeCell ref="AE16:AF18"/>
    <mergeCell ref="U17:U18"/>
    <mergeCell ref="V17:W18"/>
    <mergeCell ref="X17:X18"/>
    <mergeCell ref="V26:V27"/>
    <mergeCell ref="C19:E20"/>
    <mergeCell ref="F19:F20"/>
    <mergeCell ref="G19:I20"/>
    <mergeCell ref="J19:J20"/>
    <mergeCell ref="K19:M20"/>
    <mergeCell ref="BH19:BH21"/>
    <mergeCell ref="BI19:CB21"/>
    <mergeCell ref="BI22:BZ24"/>
    <mergeCell ref="BA25:BG27"/>
    <mergeCell ref="BH25:BH27"/>
    <mergeCell ref="BI25:BK27"/>
    <mergeCell ref="BL25:BL27"/>
    <mergeCell ref="BZ28:CB30"/>
    <mergeCell ref="AU31:AZ33"/>
    <mergeCell ref="BB31:BB33"/>
    <mergeCell ref="BC31:BD33"/>
    <mergeCell ref="BE31:BE33"/>
    <mergeCell ref="BF31:BG33"/>
    <mergeCell ref="BH31:BH33"/>
    <mergeCell ref="BJ31:BJ33"/>
    <mergeCell ref="BL31:BN33"/>
    <mergeCell ref="BO31:BO33"/>
    <mergeCell ref="BH28:BH30"/>
    <mergeCell ref="BI28:BK30"/>
    <mergeCell ref="BL28:BL30"/>
    <mergeCell ref="BN28:BN30"/>
    <mergeCell ref="BO28:BT30"/>
    <mergeCell ref="BU28:BY30"/>
    <mergeCell ref="AU19:AZ21"/>
    <mergeCell ref="AU37:AZ39"/>
    <mergeCell ref="BB37:BB39"/>
    <mergeCell ref="BC37:BZ39"/>
    <mergeCell ref="AU40:BA42"/>
    <mergeCell ref="BB40:BB42"/>
    <mergeCell ref="BC40:CB42"/>
    <mergeCell ref="BP31:BQ33"/>
    <mergeCell ref="BR31:BR33"/>
    <mergeCell ref="A32:AK36"/>
    <mergeCell ref="AU34:AZ36"/>
    <mergeCell ref="BB34:BB36"/>
    <mergeCell ref="BC34:BL36"/>
    <mergeCell ref="CA44:CA46"/>
    <mergeCell ref="BA47:BE49"/>
    <mergeCell ref="BF47:BG49"/>
    <mergeCell ref="BH47:BH49"/>
    <mergeCell ref="A49:G51"/>
    <mergeCell ref="I49:J51"/>
    <mergeCell ref="K49:L51"/>
    <mergeCell ref="M49:M51"/>
    <mergeCell ref="N49:O51"/>
    <mergeCell ref="P49:P51"/>
    <mergeCell ref="BO44:BO46"/>
    <mergeCell ref="BP44:BQ46"/>
    <mergeCell ref="BR44:BR46"/>
    <mergeCell ref="BS44:BW46"/>
    <mergeCell ref="BX44:BX46"/>
    <mergeCell ref="BY44:BZ46"/>
    <mergeCell ref="N42:W45"/>
    <mergeCell ref="AT44:BD46"/>
    <mergeCell ref="BE44:BE46"/>
    <mergeCell ref="BF44:BG46"/>
    <mergeCell ref="BH44:BH46"/>
    <mergeCell ref="BI44:BN46"/>
    <mergeCell ref="AB49:AB51"/>
    <mergeCell ref="AC49:AC51"/>
    <mergeCell ref="AD49:AD51"/>
    <mergeCell ref="AT50:BB52"/>
    <mergeCell ref="A53:G55"/>
    <mergeCell ref="I53:V55"/>
    <mergeCell ref="W53:AA55"/>
    <mergeCell ref="AB53:AB55"/>
    <mergeCell ref="AC53:AE54"/>
    <mergeCell ref="AU53:BB55"/>
    <mergeCell ref="Q49:R51"/>
    <mergeCell ref="S49:S51"/>
    <mergeCell ref="U49:V51"/>
    <mergeCell ref="W49:X51"/>
    <mergeCell ref="Y49:Y51"/>
    <mergeCell ref="Z49:AA51"/>
    <mergeCell ref="BC53:BD55"/>
    <mergeCell ref="BE53:BF55"/>
    <mergeCell ref="BG53:BH55"/>
    <mergeCell ref="AU56:BX58"/>
    <mergeCell ref="A57:G59"/>
    <mergeCell ref="I57:J59"/>
    <mergeCell ref="K57:L59"/>
    <mergeCell ref="M57:M59"/>
    <mergeCell ref="N57:O59"/>
    <mergeCell ref="P57:P59"/>
    <mergeCell ref="AB57:AB59"/>
    <mergeCell ref="AC57:AD59"/>
    <mergeCell ref="AE57:AE59"/>
    <mergeCell ref="AU59:BA61"/>
    <mergeCell ref="A61:G63"/>
    <mergeCell ref="I61:J63"/>
    <mergeCell ref="K61:L63"/>
    <mergeCell ref="M61:M63"/>
    <mergeCell ref="N61:O63"/>
    <mergeCell ref="P61:P63"/>
    <mergeCell ref="Q57:R59"/>
    <mergeCell ref="S57:S59"/>
    <mergeCell ref="U57:V59"/>
    <mergeCell ref="W57:X59"/>
    <mergeCell ref="Y57:Y59"/>
    <mergeCell ref="Z57:AA59"/>
    <mergeCell ref="AB61:AB63"/>
    <mergeCell ref="AC61:AD63"/>
    <mergeCell ref="AE61:AE63"/>
    <mergeCell ref="AU62:BD64"/>
    <mergeCell ref="BE62:BE64"/>
    <mergeCell ref="BF62:CB64"/>
    <mergeCell ref="Q61:R63"/>
    <mergeCell ref="S61:S63"/>
    <mergeCell ref="U61:V63"/>
    <mergeCell ref="W61:X63"/>
    <mergeCell ref="Y61:Y63"/>
    <mergeCell ref="Z61:AA63"/>
    <mergeCell ref="BD69:BD71"/>
    <mergeCell ref="BE69:BE71"/>
    <mergeCell ref="BF69:BQ71"/>
    <mergeCell ref="BR69:BR71"/>
    <mergeCell ref="G72:AC74"/>
    <mergeCell ref="BL72:BV72"/>
    <mergeCell ref="AU73:CA75"/>
    <mergeCell ref="AA69:AF71"/>
    <mergeCell ref="A65:G67"/>
    <mergeCell ref="I65:S67"/>
    <mergeCell ref="AT66:AY68"/>
    <mergeCell ref="A69:G71"/>
    <mergeCell ref="I69:S71"/>
    <mergeCell ref="U69:Z71"/>
    <mergeCell ref="AU69:BC71"/>
    <mergeCell ref="A78:F80"/>
    <mergeCell ref="G78:H80"/>
    <mergeCell ref="I78:K80"/>
    <mergeCell ref="L78:L80"/>
    <mergeCell ref="M78:O80"/>
    <mergeCell ref="P78:P80"/>
    <mergeCell ref="Q78:R80"/>
    <mergeCell ref="S78:U80"/>
    <mergeCell ref="V78:V80"/>
    <mergeCell ref="W78:Y80"/>
    <mergeCell ref="Z78:Z80"/>
    <mergeCell ref="AX79:CB81"/>
    <mergeCell ref="G81:H83"/>
    <mergeCell ref="I81:S83"/>
    <mergeCell ref="T81:AE83"/>
    <mergeCell ref="AX82:BA84"/>
    <mergeCell ref="BB82:BB84"/>
    <mergeCell ref="BC82:BU84"/>
    <mergeCell ref="BV82:BV84"/>
    <mergeCell ref="AX76:CB78"/>
    <mergeCell ref="A89:F91"/>
    <mergeCell ref="G89:H91"/>
    <mergeCell ref="I89:K91"/>
    <mergeCell ref="L89:L91"/>
    <mergeCell ref="M89:O91"/>
    <mergeCell ref="P89:P91"/>
    <mergeCell ref="AF84:AH86"/>
    <mergeCell ref="AT85:BT87"/>
    <mergeCell ref="AU88:BA90"/>
    <mergeCell ref="BB88:BJ90"/>
    <mergeCell ref="BK88:BP90"/>
    <mergeCell ref="BQ88:CB90"/>
    <mergeCell ref="G84:H86"/>
    <mergeCell ref="I84:O86"/>
    <mergeCell ref="P84:R86"/>
    <mergeCell ref="S84:U86"/>
    <mergeCell ref="V84:AC86"/>
    <mergeCell ref="AD84:AE86"/>
    <mergeCell ref="BX94:BY95"/>
    <mergeCell ref="G92:H94"/>
    <mergeCell ref="I92:I94"/>
    <mergeCell ref="J92:R94"/>
    <mergeCell ref="S92:AB94"/>
    <mergeCell ref="AC92:AC94"/>
    <mergeCell ref="AD92:AE93"/>
    <mergeCell ref="BB91:CB93"/>
    <mergeCell ref="BR94:BS95"/>
    <mergeCell ref="BP94:BQ96"/>
    <mergeCell ref="BT94:BT95"/>
    <mergeCell ref="BU94:BV95"/>
    <mergeCell ref="BW94:BW95"/>
    <mergeCell ref="Q89:R91"/>
    <mergeCell ref="S89:U91"/>
    <mergeCell ref="V89:V91"/>
    <mergeCell ref="W89:Y91"/>
    <mergeCell ref="Z89:Z91"/>
    <mergeCell ref="AU91:BA93"/>
    <mergeCell ref="T97:Y99"/>
    <mergeCell ref="Z97:AC99"/>
    <mergeCell ref="AD97:AI99"/>
    <mergeCell ref="AJ97:AJ99"/>
    <mergeCell ref="AT97:BA99"/>
    <mergeCell ref="BB97:BS99"/>
    <mergeCell ref="A97:D99"/>
    <mergeCell ref="G97:H99"/>
    <mergeCell ref="I97:K99"/>
    <mergeCell ref="L97:N99"/>
    <mergeCell ref="O97:Q99"/>
    <mergeCell ref="R97:S99"/>
    <mergeCell ref="A108:E110"/>
    <mergeCell ref="G108:H110"/>
    <mergeCell ref="I108:AM110"/>
    <mergeCell ref="BH106:BV109"/>
    <mergeCell ref="AU101:AV103"/>
    <mergeCell ref="AW101:AW103"/>
    <mergeCell ref="AX101:AY103"/>
    <mergeCell ref="AZ101:AZ103"/>
    <mergeCell ref="BA101:BB103"/>
    <mergeCell ref="BC101:BC103"/>
    <mergeCell ref="G100:H102"/>
    <mergeCell ref="I100:I102"/>
    <mergeCell ref="J100:R102"/>
    <mergeCell ref="S100:AB102"/>
    <mergeCell ref="AC100:AC102"/>
    <mergeCell ref="AS101:AT103"/>
    <mergeCell ref="G103:AE105"/>
    <mergeCell ref="G111:H113"/>
    <mergeCell ref="I111:M113"/>
    <mergeCell ref="O111:V113"/>
    <mergeCell ref="Z111:AB113"/>
    <mergeCell ref="AC111:AG113"/>
    <mergeCell ref="AH111:AH113"/>
    <mergeCell ref="AT106:AX108"/>
    <mergeCell ref="BB106:BG108"/>
    <mergeCell ref="BW106:BY108"/>
    <mergeCell ref="BB111:BG113"/>
    <mergeCell ref="BH111:BV113"/>
    <mergeCell ref="BW111:BY113"/>
    <mergeCell ref="O114:U116"/>
    <mergeCell ref="Z114:AB116"/>
    <mergeCell ref="AC114:AG116"/>
    <mergeCell ref="BI116:BI125"/>
    <mergeCell ref="BN116:BN125"/>
    <mergeCell ref="BS116:BS125"/>
    <mergeCell ref="BX116:BX125"/>
    <mergeCell ref="O117:V119"/>
    <mergeCell ref="Z117:AB119"/>
    <mergeCell ref="AC117:AG119"/>
    <mergeCell ref="AH117:AH119"/>
    <mergeCell ref="G120:H122"/>
    <mergeCell ref="I120:M122"/>
    <mergeCell ref="N120:N122"/>
    <mergeCell ref="O120:Y122"/>
    <mergeCell ref="Z120:AB122"/>
    <mergeCell ref="AC120:AG122"/>
    <mergeCell ref="AS142:AZ142"/>
    <mergeCell ref="BA142:BE142"/>
    <mergeCell ref="AS143:AZ143"/>
    <mergeCell ref="BA143:BE143"/>
    <mergeCell ref="AS144:AZ144"/>
    <mergeCell ref="BA144:BE144"/>
    <mergeCell ref="AQ131:AR131"/>
    <mergeCell ref="A133:AC133"/>
    <mergeCell ref="AS139:AZ140"/>
    <mergeCell ref="BA139:BE140"/>
    <mergeCell ref="AS141:AZ141"/>
    <mergeCell ref="BA141:BE141"/>
    <mergeCell ref="AS145:AZ145"/>
    <mergeCell ref="BA145:BE145"/>
    <mergeCell ref="AS146:AZ146"/>
    <mergeCell ref="BA146:BE146"/>
    <mergeCell ref="AQ148:AR148"/>
    <mergeCell ref="AS151:AV152"/>
    <mergeCell ref="AW151:BA152"/>
    <mergeCell ref="BB151:BO151"/>
    <mergeCell ref="BB152:BC152"/>
    <mergeCell ref="BD152:BE152"/>
    <mergeCell ref="BF152:BG152"/>
    <mergeCell ref="BH152:BI152"/>
    <mergeCell ref="BJ152:BK152"/>
    <mergeCell ref="BL152:BM152"/>
    <mergeCell ref="BN152:BO152"/>
    <mergeCell ref="AS153:AV153"/>
    <mergeCell ref="AW153:BA153"/>
    <mergeCell ref="BB153:BC153"/>
    <mergeCell ref="BD153:BE153"/>
    <mergeCell ref="BF153:BG153"/>
    <mergeCell ref="BH153:BI153"/>
    <mergeCell ref="BJ153:BK153"/>
    <mergeCell ref="BL153:BM153"/>
    <mergeCell ref="BN153:BO153"/>
    <mergeCell ref="AS154:AV154"/>
    <mergeCell ref="AW154:BA154"/>
    <mergeCell ref="BB154:BC154"/>
    <mergeCell ref="BD154:BE154"/>
    <mergeCell ref="BF154:BG154"/>
    <mergeCell ref="BH154:BI154"/>
    <mergeCell ref="BJ154:BK154"/>
    <mergeCell ref="BL154:BM154"/>
    <mergeCell ref="BN154:BO154"/>
    <mergeCell ref="AR160:BQ160"/>
    <mergeCell ref="AR161:BQ161"/>
    <mergeCell ref="AR162:BP162"/>
    <mergeCell ref="AR163:BM163"/>
    <mergeCell ref="BL155:BM155"/>
    <mergeCell ref="BN155:BO155"/>
    <mergeCell ref="AS156:AV156"/>
    <mergeCell ref="AW156:BA156"/>
    <mergeCell ref="BB156:BC156"/>
    <mergeCell ref="BD156:BE156"/>
    <mergeCell ref="BF156:BG156"/>
    <mergeCell ref="BH156:BI156"/>
    <mergeCell ref="BJ156:BK156"/>
    <mergeCell ref="BL156:BM156"/>
    <mergeCell ref="AS155:AV155"/>
    <mergeCell ref="AW155:BA155"/>
    <mergeCell ref="BB155:BC155"/>
    <mergeCell ref="BD155:BE155"/>
    <mergeCell ref="BF155:BG155"/>
    <mergeCell ref="BH155:BI155"/>
    <mergeCell ref="BJ155:BK155"/>
    <mergeCell ref="BN156:BO156"/>
    <mergeCell ref="AR159:CB159"/>
  </mergeCells>
  <phoneticPr fontId="2"/>
  <dataValidations count="11">
    <dataValidation type="list" allowBlank="1" showInputMessage="1" showErrorMessage="1" sqref="P123:S123 P125:S130">
      <formula1>$A$27:$A$29</formula1>
    </dataValidation>
    <dataValidation type="list" allowBlank="1" showInputMessage="1" showErrorMessage="1" sqref="AK161:AK163 P156:Q158 AJ167:AJ169 AA156:AB158 Q167:R169 AA167:AB169">
      <formula1>$A$31:$A$32</formula1>
    </dataValidation>
    <dataValidation type="list" allowBlank="1" showInputMessage="1" showErrorMessage="1" sqref="J100:R102">
      <formula1>$A$18:$A$20</formula1>
    </dataValidation>
    <dataValidation type="list" allowBlank="1" showInputMessage="1" showErrorMessage="1" sqref="BP65:BQ65">
      <formula1>$A$9:$A$12</formula1>
    </dataValidation>
    <dataValidation type="list" allowBlank="1" showInputMessage="1" showErrorMessage="1" sqref="BY65:BZ65">
      <formula1>$A$9:$A$12</formula1>
    </dataValidation>
    <dataValidation type="list" allowBlank="1" showInputMessage="1" showErrorMessage="1" sqref="Q170:R170">
      <formula1>$A$9:$A$12</formula1>
    </dataValidation>
    <dataValidation type="list" allowBlank="1" showInputMessage="1" showErrorMessage="1" sqref="AA170:AB170">
      <formula1>$A$9:$A$12</formula1>
    </dataValidation>
    <dataValidation type="list" allowBlank="1" showInputMessage="1" showErrorMessage="1" sqref="BP47:BQ47">
      <formula1>$A$9:$A$12</formula1>
    </dataValidation>
    <dataValidation type="list" allowBlank="1" showInputMessage="1" showErrorMessage="1" sqref="BY47:BZ47">
      <formula1>$A$9:$A$12</formula1>
    </dataValidation>
    <dataValidation type="list" allowBlank="1" showInputMessage="1" showErrorMessage="1" sqref="AJ170">
      <formula1>$A$9:$A$12</formula1>
    </dataValidation>
    <dataValidation type="list" allowBlank="1" showInputMessage="1" showErrorMessage="1" sqref="AK164">
      <formula1>$A$9:$A$12</formula1>
    </dataValidation>
  </dataValidations>
  <pageMargins left="0.9055118110236221" right="0.51181102362204722" top="0.39370078740157483" bottom="0.19685039370078741" header="0.31496062992125984" footer="0.31496062992125984"/>
  <pageSetup paperSize="8" scale="95" orientation="landscape" cellComments="asDisplayed" r:id="rId1"/>
  <rowBreaks count="1" manualBreakCount="1">
    <brk id="125" max="79" man="1"/>
  </rowBreaks>
  <drawing r:id="rId2"/>
  <legacyDrawing r:id="rId3"/>
  <extLst xmlns:x14="http://schemas.microsoft.com/office/spreadsheetml/2009/9/main">
    <ext uri="{CCE6A557-97BC-4b89-ADB6-D9C93CAAB3DF}">
      <x14:dataValidations xmlns:xm="http://schemas.microsoft.com/office/excel/2006/main" count="17">
        <x14:dataValidation type="list" allowBlank="1" showInputMessage="1" showErrorMessage="1">
          <x14:formula1>
            <xm:f>'リスト乙、このシートは削除しないで下さい'!$A$11:$A$12</xm:f>
          </x14:formula1>
          <xm:sqref>W53:AA55</xm:sqref>
        </x14:dataValidation>
        <x14:dataValidation type="list" allowBlank="1" showInputMessage="1" showErrorMessage="1">
          <x14:formula1>
            <xm:f>'リスト乙、このシートは削除しないで下さい'!$A$35:$A$36</xm:f>
          </x14:formula1>
          <xm:sqref>BP31:BQ33</xm:sqref>
        </x14:dataValidation>
        <x14:dataValidation type="list" allowBlank="1" showInputMessage="1" showErrorMessage="1">
          <x14:formula1>
            <xm:f>'リスト乙、このシートは削除しないで下さい'!$A$35:$A$36</xm:f>
          </x14:formula1>
          <xm:sqref>BF44:BG46</xm:sqref>
        </x14:dataValidation>
        <x14:dataValidation type="list" allowBlank="1" showInputMessage="1" showErrorMessage="1">
          <x14:formula1>
            <xm:f>'リスト乙、このシートは削除しないで下さい'!$A$35:$A$36</xm:f>
          </x14:formula1>
          <xm:sqref>BP44:BQ46</xm:sqref>
        </x14:dataValidation>
        <x14:dataValidation type="list" allowBlank="1" showInputMessage="1" showErrorMessage="1">
          <x14:formula1>
            <xm:f>'リスト乙、このシートは削除しないで下さい'!$A$35:$A$36</xm:f>
          </x14:formula1>
          <xm:sqref>BY44:BZ46</xm:sqref>
        </x14:dataValidation>
        <x14:dataValidation type="list" allowBlank="1" showInputMessage="1" showErrorMessage="1">
          <x14:formula1>
            <xm:f>'リスト乙、このシートは削除しないで下さい'!$A$28:$A$29</xm:f>
          </x14:formula1>
          <xm:sqref>AC117:AG119</xm:sqref>
        </x14:dataValidation>
        <x14:dataValidation type="list" allowBlank="1" showInputMessage="1" showErrorMessage="1">
          <x14:formula1>
            <xm:f>'リスト乙、このシートは削除しないで下さい'!$A$24:$A$26</xm:f>
          </x14:formula1>
          <xm:sqref>AC111:AG113</xm:sqref>
        </x14:dataValidation>
        <x14:dataValidation type="list" allowBlank="1" showInputMessage="1" showErrorMessage="1">
          <x14:formula1>
            <xm:f>'リスト乙、このシートは削除しないで下さい'!$A$15:$A$18</xm:f>
          </x14:formula1>
          <xm:sqref>J95:R95</xm:sqref>
        </x14:dataValidation>
        <x14:dataValidation type="list" allowBlank="1" showInputMessage="1" showErrorMessage="1">
          <x14:formula1>
            <xm:f>'リスト乙、このシートは削除しないで下さい'!$A$38:$A$40</xm:f>
          </x14:formula1>
          <xm:sqref>BF69:BQ71</xm:sqref>
        </x14:dataValidation>
        <x14:dataValidation type="list" allowBlank="1" showInputMessage="1" showErrorMessage="1">
          <x14:formula1>
            <xm:f>'リスト乙、このシートは削除しないで下さい'!$A$31:$A$33</xm:f>
          </x14:formula1>
          <xm:sqref>BE1:BH3</xm:sqref>
        </x14:dataValidation>
        <x14:dataValidation type="list" errorStyle="warning" allowBlank="1" showInputMessage="1" showErrorMessage="1">
          <x14:formula1>
            <xm:f>'リスト乙、このシートは削除しないで下さい'!$A$21:$A$22</xm:f>
          </x14:formula1>
          <xm:sqref>I81:S83</xm:sqref>
        </x14:dataValidation>
        <x14:dataValidation type="list" allowBlank="1" showInputMessage="1" showErrorMessage="1">
          <x14:formula1>
            <xm:f>'リスト乙、このシートは削除しないで下さい'!$A$8:$A$10</xm:f>
          </x14:formula1>
          <xm:sqref>Q16:R17</xm:sqref>
        </x14:dataValidation>
        <x14:dataValidation type="list" errorStyle="warning" allowBlank="1" showInputMessage="1" showErrorMessage="1">
          <x14:formula1>
            <xm:f>'リスト乙、このシートは削除しないで下さい'!$A$3:$A$5</xm:f>
          </x14:formula1>
          <xm:sqref>V17:W18</xm:sqref>
        </x14:dataValidation>
        <x14:dataValidation type="list" allowBlank="1" showInputMessage="1" showErrorMessage="1">
          <x14:formula1>
            <xm:f>'リスト乙、このシートは削除しないで下さい'!$A$11:$A$14</xm:f>
          </x14:formula1>
          <xm:sqref>BF65:BG65</xm:sqref>
        </x14:dataValidation>
        <x14:dataValidation type="list" allowBlank="1" showInputMessage="1" showErrorMessage="1">
          <x14:formula1>
            <xm:f>[1]Sheet1!#REF!</xm:f>
          </x14:formula1>
          <xm:sqref>BS69:BX71</xm:sqref>
        </x14:dataValidation>
        <x14:dataValidation type="list" allowBlank="1" showInputMessage="1" showErrorMessage="1">
          <x14:formula1>
            <xm:f>'リスト乙、このシートは削除しないで下さい'!$A$35:$A$36</xm:f>
          </x14:formula1>
          <xm:sqref>BF31:BG33</xm:sqref>
        </x14:dataValidation>
        <x14:dataValidation type="list" allowBlank="1" showInputMessage="1" showErrorMessage="1">
          <x14:formula1>
            <xm:f>'リスト乙、このシートは削除しないで下さい'!$A$16:$A$18</xm:f>
          </x14:formula1>
          <xm:sqref>J92:R94</xm:sqref>
        </x14:dataValidation>
      </x14:dataValidations>
    </ext>
  </extLst>
</worksheet>
</file>

<file path=xl/worksheets/sheet6.xml><?xml version="1.0" encoding="utf-8"?>
<worksheet xmlns="http://schemas.openxmlformats.org/spreadsheetml/2006/main" xmlns:r="http://schemas.openxmlformats.org/officeDocument/2006/relationships">
  <sheetPr>
    <tabColor theme="2" tint="-9.9978637043366805E-2"/>
  </sheetPr>
  <dimension ref="B1:J58"/>
  <sheetViews>
    <sheetView view="pageBreakPreview" zoomScaleNormal="100" zoomScaleSheetLayoutView="100" workbookViewId="0">
      <selection activeCell="Y11" sqref="Y11:AD12"/>
    </sheetView>
  </sheetViews>
  <sheetFormatPr defaultRowHeight="13.5"/>
  <cols>
    <col min="1" max="1" width="2.625" style="116" customWidth="1"/>
    <col min="2" max="10" width="9" style="116"/>
    <col min="11" max="11" width="2.625" style="116" customWidth="1"/>
    <col min="12" max="16384" width="9" style="116"/>
  </cols>
  <sheetData>
    <row r="1" spans="2:10">
      <c r="D1" s="873" t="s">
        <v>350</v>
      </c>
      <c r="E1" s="873"/>
      <c r="F1" s="873"/>
      <c r="G1" s="873"/>
      <c r="H1" s="873"/>
    </row>
    <row r="2" spans="2:10">
      <c r="D2" s="873"/>
      <c r="E2" s="873"/>
      <c r="F2" s="873"/>
      <c r="G2" s="873"/>
      <c r="H2" s="873"/>
    </row>
    <row r="3" spans="2:10">
      <c r="D3" s="121"/>
      <c r="E3" s="121"/>
      <c r="F3" s="121"/>
      <c r="G3" s="121"/>
      <c r="H3" s="121"/>
    </row>
    <row r="4" spans="2:10">
      <c r="D4" s="121"/>
      <c r="E4" s="121"/>
      <c r="F4" s="121"/>
      <c r="G4" s="121"/>
      <c r="H4" s="121"/>
    </row>
    <row r="6" spans="2:10">
      <c r="B6" s="879" t="s">
        <v>368</v>
      </c>
      <c r="C6" s="879"/>
      <c r="D6" s="879"/>
      <c r="E6" s="879"/>
    </row>
    <row r="7" spans="2:10">
      <c r="B7" s="880" t="s">
        <v>369</v>
      </c>
      <c r="C7" s="880"/>
      <c r="D7" s="880"/>
    </row>
    <row r="8" spans="2:10">
      <c r="B8" s="881"/>
      <c r="C8" s="881"/>
      <c r="D8" s="881"/>
      <c r="E8" s="116" t="s">
        <v>351</v>
      </c>
      <c r="G8" s="878" t="s">
        <v>438</v>
      </c>
      <c r="H8" s="874"/>
      <c r="I8" s="874"/>
      <c r="J8" s="874"/>
    </row>
    <row r="9" spans="2:10">
      <c r="F9" s="116" t="s">
        <v>352</v>
      </c>
      <c r="G9" s="875"/>
      <c r="H9" s="875"/>
      <c r="I9" s="875"/>
      <c r="J9" s="875"/>
    </row>
    <row r="11" spans="2:10">
      <c r="G11" s="882" t="s">
        <v>364</v>
      </c>
      <c r="H11" s="882"/>
      <c r="I11" s="882"/>
      <c r="J11" s="882"/>
    </row>
    <row r="12" spans="2:10">
      <c r="G12" s="874" t="s">
        <v>363</v>
      </c>
      <c r="H12" s="874"/>
      <c r="I12" s="874"/>
      <c r="J12" s="876" t="s">
        <v>362</v>
      </c>
    </row>
    <row r="13" spans="2:10">
      <c r="F13" s="116" t="s">
        <v>353</v>
      </c>
      <c r="G13" s="875"/>
      <c r="H13" s="875"/>
      <c r="I13" s="875"/>
      <c r="J13" s="877"/>
    </row>
    <row r="17" spans="2:10">
      <c r="B17" s="117" t="s">
        <v>356</v>
      </c>
    </row>
    <row r="18" spans="2:10">
      <c r="B18" s="117" t="s">
        <v>357</v>
      </c>
    </row>
    <row r="19" spans="2:10">
      <c r="B19" s="117" t="s">
        <v>358</v>
      </c>
    </row>
    <row r="28" spans="2:10">
      <c r="B28" s="120" t="s">
        <v>361</v>
      </c>
    </row>
    <row r="29" spans="2:10">
      <c r="B29" s="118"/>
      <c r="C29" s="118"/>
      <c r="D29" s="118"/>
      <c r="E29" s="118"/>
      <c r="F29" s="118"/>
      <c r="G29" s="118"/>
      <c r="H29" s="118"/>
      <c r="I29" s="118"/>
      <c r="J29" s="118"/>
    </row>
    <row r="30" spans="2:10">
      <c r="B30" s="119"/>
      <c r="C30" s="119"/>
      <c r="D30" s="119"/>
      <c r="E30" s="119"/>
      <c r="F30" s="119"/>
      <c r="G30" s="119"/>
      <c r="H30" s="119"/>
      <c r="I30" s="119"/>
      <c r="J30" s="119"/>
    </row>
    <row r="33" spans="2:8">
      <c r="D33" s="873" t="s">
        <v>354</v>
      </c>
      <c r="E33" s="873"/>
      <c r="F33" s="873"/>
      <c r="G33" s="873"/>
      <c r="H33" s="873"/>
    </row>
    <row r="34" spans="2:8">
      <c r="D34" s="873"/>
      <c r="E34" s="873"/>
      <c r="F34" s="873"/>
      <c r="G34" s="873"/>
      <c r="H34" s="873"/>
    </row>
    <row r="38" spans="2:8">
      <c r="B38" s="883" t="s">
        <v>363</v>
      </c>
      <c r="C38" s="883"/>
      <c r="D38" s="883"/>
    </row>
    <row r="39" spans="2:8">
      <c r="B39" s="884"/>
      <c r="C39" s="884"/>
      <c r="D39" s="884"/>
      <c r="E39" s="116" t="s">
        <v>351</v>
      </c>
    </row>
    <row r="40" spans="2:8">
      <c r="B40" s="136" t="s">
        <v>427</v>
      </c>
      <c r="C40" s="137" t="s">
        <v>429</v>
      </c>
      <c r="D40" s="116" t="s">
        <v>428</v>
      </c>
    </row>
    <row r="44" spans="2:8">
      <c r="B44" s="117" t="s">
        <v>366</v>
      </c>
    </row>
    <row r="45" spans="2:8">
      <c r="B45" s="117" t="s">
        <v>367</v>
      </c>
    </row>
    <row r="46" spans="2:8">
      <c r="B46" s="117" t="s">
        <v>360</v>
      </c>
    </row>
    <row r="47" spans="2:8">
      <c r="B47" s="117"/>
    </row>
    <row r="49" spans="2:10">
      <c r="G49" s="878" t="s">
        <v>438</v>
      </c>
      <c r="H49" s="874"/>
      <c r="I49" s="874"/>
      <c r="J49" s="874"/>
    </row>
    <row r="50" spans="2:10">
      <c r="F50" s="116" t="s">
        <v>359</v>
      </c>
      <c r="G50" s="875"/>
      <c r="H50" s="875"/>
      <c r="I50" s="875"/>
      <c r="J50" s="875"/>
    </row>
    <row r="52" spans="2:10">
      <c r="G52" s="879" t="s">
        <v>364</v>
      </c>
      <c r="H52" s="879"/>
      <c r="I52" s="879"/>
      <c r="J52" s="879"/>
    </row>
    <row r="53" spans="2:10">
      <c r="G53" s="885" t="s">
        <v>365</v>
      </c>
      <c r="H53" s="885"/>
      <c r="I53" s="885"/>
      <c r="J53" s="876" t="s">
        <v>362</v>
      </c>
    </row>
    <row r="54" spans="2:10">
      <c r="F54" s="116" t="s">
        <v>355</v>
      </c>
      <c r="G54" s="886"/>
      <c r="H54" s="886"/>
      <c r="I54" s="886"/>
      <c r="J54" s="877"/>
    </row>
    <row r="58" spans="2:10">
      <c r="B58" s="120" t="s">
        <v>378</v>
      </c>
    </row>
  </sheetData>
  <mergeCells count="13">
    <mergeCell ref="B38:D39"/>
    <mergeCell ref="G49:J50"/>
    <mergeCell ref="G53:I54"/>
    <mergeCell ref="J53:J54"/>
    <mergeCell ref="G52:J52"/>
    <mergeCell ref="D1:H2"/>
    <mergeCell ref="D33:H34"/>
    <mergeCell ref="G12:I13"/>
    <mergeCell ref="J12:J13"/>
    <mergeCell ref="G8:J9"/>
    <mergeCell ref="B6:E6"/>
    <mergeCell ref="B7:D8"/>
    <mergeCell ref="G11:J11"/>
  </mergeCells>
  <phoneticPr fontId="2"/>
  <printOptions horizontalCentered="1" vertic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tabColor theme="2" tint="-9.9978637043366805E-2"/>
  </sheetPr>
  <dimension ref="B1:AQ64"/>
  <sheetViews>
    <sheetView view="pageBreakPreview" zoomScaleNormal="100" zoomScaleSheetLayoutView="100" workbookViewId="0">
      <selection activeCell="H10" sqref="H10:AG12"/>
    </sheetView>
  </sheetViews>
  <sheetFormatPr defaultColWidth="2.625" defaultRowHeight="13.5" customHeight="1"/>
  <cols>
    <col min="1" max="1" width="2.625" style="116"/>
    <col min="2" max="34" width="2.5" style="116" customWidth="1"/>
    <col min="35" max="36" width="2.625" style="116"/>
    <col min="37" max="37" width="1.625" style="116" customWidth="1"/>
    <col min="38" max="16384" width="2.625" style="116"/>
  </cols>
  <sheetData>
    <row r="1" spans="2:43" ht="13.5" customHeight="1">
      <c r="D1" s="129"/>
      <c r="E1" s="129"/>
      <c r="F1" s="129"/>
      <c r="G1" s="129"/>
      <c r="H1" s="129"/>
      <c r="I1" s="129"/>
      <c r="J1" s="129"/>
      <c r="L1" s="887" t="s">
        <v>404</v>
      </c>
      <c r="M1" s="887"/>
      <c r="N1" s="887"/>
      <c r="O1" s="887"/>
      <c r="P1" s="887"/>
      <c r="Q1" s="887"/>
      <c r="R1" s="887"/>
      <c r="S1" s="887"/>
      <c r="T1" s="887"/>
      <c r="U1" s="887"/>
      <c r="V1" s="887"/>
      <c r="W1" s="887"/>
      <c r="X1" s="887"/>
      <c r="Y1" s="129"/>
      <c r="Z1" s="129"/>
      <c r="AA1" s="129"/>
      <c r="AB1" s="129"/>
      <c r="AC1" s="129"/>
      <c r="AD1" s="129"/>
      <c r="AE1" s="129"/>
      <c r="AF1" s="129"/>
      <c r="AG1" s="129"/>
    </row>
    <row r="2" spans="2:43" ht="13.5" customHeight="1">
      <c r="B2" s="129"/>
      <c r="C2" s="129"/>
      <c r="D2" s="129"/>
      <c r="E2" s="129"/>
      <c r="F2" s="129"/>
      <c r="G2" s="129"/>
      <c r="H2" s="129"/>
      <c r="I2" s="129"/>
      <c r="J2" s="129"/>
      <c r="K2" s="129"/>
      <c r="L2" s="887"/>
      <c r="M2" s="887"/>
      <c r="N2" s="887"/>
      <c r="O2" s="887"/>
      <c r="P2" s="887"/>
      <c r="Q2" s="887"/>
      <c r="R2" s="887"/>
      <c r="S2" s="887"/>
      <c r="T2" s="887"/>
      <c r="U2" s="887"/>
      <c r="V2" s="887"/>
      <c r="W2" s="887"/>
      <c r="X2" s="887"/>
      <c r="Y2" s="129"/>
      <c r="Z2" s="129"/>
      <c r="AA2" s="129"/>
      <c r="AB2" s="129"/>
      <c r="AC2" s="129"/>
      <c r="AD2" s="129"/>
      <c r="AE2" s="129"/>
      <c r="AF2" s="129"/>
      <c r="AG2" s="129"/>
    </row>
    <row r="4" spans="2:43">
      <c r="C4" s="116" t="s">
        <v>12</v>
      </c>
      <c r="P4" s="116" t="s">
        <v>11</v>
      </c>
      <c r="Y4" s="116" t="s">
        <v>380</v>
      </c>
    </row>
    <row r="5" spans="2:43" ht="13.5" customHeight="1">
      <c r="D5" s="891" t="s">
        <v>406</v>
      </c>
      <c r="E5" s="891"/>
      <c r="F5" s="891"/>
      <c r="G5" s="891"/>
      <c r="H5" s="891"/>
      <c r="I5" s="891"/>
      <c r="J5" s="891"/>
      <c r="K5" s="891"/>
      <c r="L5" s="891"/>
      <c r="M5" s="891"/>
      <c r="N5" s="891"/>
      <c r="Q5" s="893" t="s">
        <v>405</v>
      </c>
      <c r="R5" s="893"/>
      <c r="S5" s="893"/>
      <c r="T5" s="893"/>
      <c r="Z5" s="895" t="s">
        <v>439</v>
      </c>
      <c r="AA5" s="895"/>
      <c r="AB5" s="895"/>
      <c r="AC5" s="895"/>
      <c r="AD5" s="895"/>
      <c r="AE5" s="895"/>
      <c r="AF5" s="895"/>
      <c r="AG5" s="895"/>
      <c r="AH5" s="895"/>
    </row>
    <row r="6" spans="2:43" ht="13.5" customHeight="1">
      <c r="D6" s="892"/>
      <c r="E6" s="892"/>
      <c r="F6" s="892"/>
      <c r="G6" s="892"/>
      <c r="H6" s="892"/>
      <c r="I6" s="892"/>
      <c r="J6" s="892"/>
      <c r="K6" s="892"/>
      <c r="L6" s="892"/>
      <c r="M6" s="892"/>
      <c r="N6" s="892"/>
      <c r="Q6" s="894"/>
      <c r="R6" s="894"/>
      <c r="S6" s="894"/>
      <c r="T6" s="894"/>
      <c r="Z6" s="896"/>
      <c r="AA6" s="896"/>
      <c r="AB6" s="896"/>
      <c r="AC6" s="896"/>
      <c r="AD6" s="896"/>
      <c r="AE6" s="896"/>
      <c r="AF6" s="896"/>
      <c r="AG6" s="896"/>
      <c r="AH6" s="896"/>
      <c r="AQ6" s="116" t="s">
        <v>417</v>
      </c>
    </row>
    <row r="7" spans="2:43" ht="13.5" customHeight="1">
      <c r="AQ7" s="116" t="s">
        <v>418</v>
      </c>
    </row>
    <row r="8" spans="2:43" ht="13.5" customHeight="1">
      <c r="D8" s="116" t="s">
        <v>416</v>
      </c>
      <c r="AQ8" s="116" t="s">
        <v>414</v>
      </c>
    </row>
    <row r="10" spans="2:43" ht="13.5" customHeight="1">
      <c r="B10" s="144" t="str">
        <f>IF(ISBLANK(H10),"□ 変更日","■ 変更日")</f>
        <v>■ 変更日</v>
      </c>
      <c r="C10" s="130"/>
      <c r="D10" s="130"/>
      <c r="E10" s="130"/>
      <c r="F10" s="130"/>
      <c r="G10" s="130"/>
      <c r="H10" s="897" t="s">
        <v>440</v>
      </c>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7"/>
      <c r="AG10" s="897"/>
      <c r="AQ10" s="143" t="s">
        <v>431</v>
      </c>
    </row>
    <row r="11" spans="2:43" ht="13.5" customHeight="1">
      <c r="D11" s="122"/>
      <c r="E11" s="122"/>
      <c r="F11" s="124"/>
      <c r="G11" s="124"/>
      <c r="H11" s="898"/>
      <c r="I11" s="898"/>
      <c r="J11" s="898"/>
      <c r="K11" s="898"/>
      <c r="L11" s="898"/>
      <c r="M11" s="898"/>
      <c r="N11" s="898"/>
      <c r="O11" s="898"/>
      <c r="P11" s="898"/>
      <c r="Q11" s="898"/>
      <c r="R11" s="898"/>
      <c r="S11" s="898"/>
      <c r="T11" s="898"/>
      <c r="U11" s="898"/>
      <c r="V11" s="898"/>
      <c r="W11" s="898"/>
      <c r="X11" s="898"/>
      <c r="Y11" s="898"/>
      <c r="Z11" s="898"/>
      <c r="AA11" s="898"/>
      <c r="AB11" s="898"/>
      <c r="AC11" s="898"/>
      <c r="AD11" s="898"/>
      <c r="AE11" s="898"/>
      <c r="AF11" s="898"/>
      <c r="AG11" s="898"/>
    </row>
    <row r="12" spans="2:43" s="120" customFormat="1" ht="11.25" customHeight="1">
      <c r="D12" s="133"/>
      <c r="E12" s="133"/>
      <c r="F12" s="134"/>
      <c r="G12" s="134"/>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row>
    <row r="13" spans="2:43" ht="13.5" customHeight="1">
      <c r="B13" s="144" t="str">
        <f>IF(E14="有","■ 業務の内容","□ 業務の内容")</f>
        <v>■ 業務の内容</v>
      </c>
      <c r="C13" s="130"/>
      <c r="D13" s="130"/>
      <c r="E13" s="130"/>
      <c r="F13" s="130"/>
      <c r="G13" s="130"/>
      <c r="H13" s="899" t="s">
        <v>407</v>
      </c>
      <c r="I13" s="899"/>
      <c r="J13" s="899"/>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row>
    <row r="14" spans="2:43" ht="13.5" customHeight="1">
      <c r="B14" s="901" t="s">
        <v>410</v>
      </c>
      <c r="C14" s="901"/>
      <c r="D14" s="901"/>
      <c r="E14" s="132" t="s">
        <v>140</v>
      </c>
      <c r="F14" s="128" t="s">
        <v>411</v>
      </c>
      <c r="G14" s="125"/>
      <c r="H14" s="900"/>
      <c r="I14" s="900"/>
      <c r="J14" s="900"/>
      <c r="K14" s="900"/>
      <c r="L14" s="900"/>
      <c r="M14" s="900"/>
      <c r="N14" s="900"/>
      <c r="O14" s="900"/>
      <c r="P14" s="900"/>
      <c r="Q14" s="900"/>
      <c r="R14" s="900"/>
      <c r="S14" s="900"/>
      <c r="T14" s="900"/>
      <c r="U14" s="900"/>
      <c r="V14" s="900"/>
      <c r="W14" s="900"/>
      <c r="X14" s="900"/>
      <c r="Y14" s="900"/>
      <c r="Z14" s="900"/>
      <c r="AA14" s="900"/>
      <c r="AB14" s="900"/>
      <c r="AC14" s="900"/>
      <c r="AD14" s="900"/>
      <c r="AE14" s="900"/>
      <c r="AF14" s="900"/>
      <c r="AG14" s="900"/>
    </row>
    <row r="15" spans="2:43" s="120" customFormat="1" ht="11.25" customHeight="1">
      <c r="D15" s="133"/>
      <c r="E15" s="133"/>
      <c r="F15" s="134"/>
      <c r="G15" s="134"/>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row>
    <row r="16" spans="2:43" ht="13.5" customHeight="1">
      <c r="B16" s="144" t="str">
        <f>IF(E17="有","■ 就業の場所","□ 就業の場所")</f>
        <v>■ 就業の場所</v>
      </c>
      <c r="C16" s="130"/>
      <c r="D16" s="130"/>
      <c r="E16" s="130"/>
      <c r="F16" s="130"/>
      <c r="G16" s="130"/>
      <c r="H16" s="899" t="s">
        <v>408</v>
      </c>
      <c r="I16" s="899"/>
      <c r="J16" s="899"/>
      <c r="K16" s="899"/>
      <c r="L16" s="899"/>
      <c r="M16" s="899"/>
      <c r="N16" s="899"/>
      <c r="O16" s="899"/>
      <c r="P16" s="899"/>
      <c r="Q16" s="899"/>
      <c r="R16" s="899"/>
      <c r="S16" s="899"/>
      <c r="T16" s="899"/>
      <c r="U16" s="899"/>
      <c r="V16" s="899"/>
      <c r="W16" s="899"/>
      <c r="X16" s="899"/>
      <c r="Y16" s="899"/>
      <c r="Z16" s="899"/>
      <c r="AA16" s="899"/>
      <c r="AB16" s="899"/>
      <c r="AC16" s="899"/>
      <c r="AD16" s="899"/>
      <c r="AE16" s="899"/>
      <c r="AF16" s="899"/>
      <c r="AG16" s="899"/>
    </row>
    <row r="17" spans="2:34" ht="13.5" customHeight="1">
      <c r="B17" s="901" t="s">
        <v>410</v>
      </c>
      <c r="C17" s="901"/>
      <c r="D17" s="901"/>
      <c r="E17" s="132" t="s">
        <v>140</v>
      </c>
      <c r="F17" s="128" t="s">
        <v>411</v>
      </c>
      <c r="G17" s="125"/>
      <c r="H17" s="900"/>
      <c r="I17" s="900"/>
      <c r="J17" s="900"/>
      <c r="K17" s="900"/>
      <c r="L17" s="900"/>
      <c r="M17" s="900"/>
      <c r="N17" s="900"/>
      <c r="O17" s="900"/>
      <c r="P17" s="900"/>
      <c r="Q17" s="900"/>
      <c r="R17" s="900"/>
      <c r="S17" s="900"/>
      <c r="T17" s="900"/>
      <c r="U17" s="900"/>
      <c r="V17" s="900"/>
      <c r="W17" s="900"/>
      <c r="X17" s="900"/>
      <c r="Y17" s="900"/>
      <c r="Z17" s="900"/>
      <c r="AA17" s="900"/>
      <c r="AB17" s="900"/>
      <c r="AC17" s="900"/>
      <c r="AD17" s="900"/>
      <c r="AE17" s="900"/>
      <c r="AF17" s="900"/>
      <c r="AG17" s="900"/>
    </row>
    <row r="18" spans="2:34" ht="13.5" customHeight="1">
      <c r="H18" s="889" t="s">
        <v>434</v>
      </c>
      <c r="I18" s="889"/>
      <c r="J18" s="889"/>
      <c r="K18" s="889"/>
      <c r="L18" s="889"/>
      <c r="M18" s="889"/>
      <c r="N18" s="889"/>
      <c r="O18" s="889"/>
      <c r="P18" s="889"/>
      <c r="Q18" s="889"/>
      <c r="R18" s="889"/>
      <c r="S18" s="889"/>
      <c r="T18" s="889"/>
      <c r="U18" s="889"/>
      <c r="V18" s="889"/>
      <c r="W18" s="889"/>
      <c r="X18" s="889"/>
      <c r="Y18" s="889"/>
      <c r="Z18" s="890" t="s">
        <v>332</v>
      </c>
      <c r="AA18" s="890"/>
      <c r="AB18" s="890"/>
      <c r="AC18" s="890"/>
      <c r="AD18" s="890"/>
      <c r="AE18" s="888" t="s">
        <v>409</v>
      </c>
      <c r="AF18" s="888"/>
      <c r="AG18" s="888"/>
      <c r="AH18" s="888"/>
    </row>
    <row r="19" spans="2:34" s="120" customFormat="1" ht="11.25" customHeight="1">
      <c r="D19" s="133"/>
      <c r="E19" s="133"/>
      <c r="F19" s="134"/>
      <c r="G19" s="134"/>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row>
    <row r="20" spans="2:34" ht="13.5" customHeight="1">
      <c r="B20" s="127" t="str">
        <f>IF(E21="有","■ 勤務時間等","□ 勤務時間等")</f>
        <v>■ 勤務時間等</v>
      </c>
      <c r="K20" s="918">
        <v>0</v>
      </c>
      <c r="L20" s="918"/>
      <c r="O20" s="932">
        <v>0</v>
      </c>
      <c r="P20" s="932"/>
      <c r="U20" s="918">
        <v>0</v>
      </c>
      <c r="V20" s="918"/>
      <c r="Y20" s="932">
        <v>0</v>
      </c>
      <c r="Z20" s="932"/>
    </row>
    <row r="21" spans="2:34" ht="13.5" customHeight="1">
      <c r="B21" s="901" t="s">
        <v>410</v>
      </c>
      <c r="C21" s="901"/>
      <c r="D21" s="901"/>
      <c r="E21" s="132" t="s">
        <v>140</v>
      </c>
      <c r="F21" s="128" t="s">
        <v>411</v>
      </c>
      <c r="H21" s="127" t="s">
        <v>370</v>
      </c>
      <c r="J21" s="118"/>
      <c r="K21" s="919"/>
      <c r="L21" s="919"/>
      <c r="M21" s="145" t="s">
        <v>67</v>
      </c>
      <c r="N21" s="118"/>
      <c r="O21" s="933"/>
      <c r="P21" s="933"/>
      <c r="Q21" s="145" t="s">
        <v>68</v>
      </c>
      <c r="R21" s="917" t="s">
        <v>371</v>
      </c>
      <c r="S21" s="917"/>
      <c r="T21" s="917"/>
      <c r="U21" s="919"/>
      <c r="V21" s="919"/>
      <c r="W21" s="145" t="s">
        <v>67</v>
      </c>
      <c r="X21" s="118"/>
      <c r="Y21" s="933"/>
      <c r="Z21" s="933"/>
      <c r="AA21" s="145" t="s">
        <v>68</v>
      </c>
      <c r="AB21" s="118"/>
    </row>
    <row r="22" spans="2:34" s="120" customFormat="1" ht="11.25" customHeight="1">
      <c r="D22" s="133"/>
      <c r="E22" s="133"/>
      <c r="F22" s="134"/>
      <c r="G22" s="134"/>
      <c r="H22" s="135"/>
      <c r="I22" s="135"/>
      <c r="J22" s="135"/>
      <c r="K22" s="911" t="s">
        <v>430</v>
      </c>
      <c r="L22" s="911"/>
      <c r="M22" s="911"/>
      <c r="N22" s="911"/>
      <c r="O22" s="911"/>
      <c r="P22" s="911"/>
      <c r="Q22" s="911"/>
      <c r="R22" s="911"/>
      <c r="S22" s="911"/>
      <c r="T22" s="911"/>
      <c r="U22" s="935"/>
      <c r="V22" s="935"/>
      <c r="W22" s="935"/>
      <c r="X22" s="935"/>
      <c r="Y22" s="935"/>
      <c r="Z22" s="935"/>
      <c r="AA22" s="935"/>
      <c r="AB22" s="935"/>
      <c r="AC22" s="935"/>
      <c r="AD22" s="116"/>
      <c r="AE22" s="116"/>
      <c r="AF22" s="135"/>
      <c r="AG22" s="135"/>
    </row>
    <row r="23" spans="2:34" ht="13.5" customHeight="1">
      <c r="H23" s="127" t="s">
        <v>74</v>
      </c>
      <c r="J23" s="138" t="s">
        <v>372</v>
      </c>
      <c r="K23" s="912"/>
      <c r="L23" s="912"/>
      <c r="M23" s="912"/>
      <c r="N23" s="912"/>
      <c r="O23" s="912"/>
      <c r="P23" s="912"/>
      <c r="Q23" s="912"/>
      <c r="R23" s="912"/>
      <c r="S23" s="912"/>
      <c r="T23" s="912"/>
      <c r="U23" s="936"/>
      <c r="V23" s="936"/>
      <c r="W23" s="936"/>
      <c r="X23" s="936"/>
      <c r="Y23" s="936"/>
      <c r="Z23" s="936"/>
      <c r="AA23" s="936"/>
      <c r="AB23" s="936"/>
      <c r="AC23" s="936"/>
      <c r="AD23" s="118" t="s">
        <v>322</v>
      </c>
    </row>
    <row r="24" spans="2:34" s="120" customFormat="1" ht="11.25" customHeight="1">
      <c r="D24" s="133"/>
      <c r="E24" s="133"/>
      <c r="F24" s="134"/>
      <c r="G24" s="134"/>
      <c r="H24" s="135"/>
      <c r="I24" s="135"/>
      <c r="J24" s="135"/>
      <c r="K24" s="135"/>
      <c r="L24" s="135"/>
      <c r="M24" s="135"/>
      <c r="N24" s="135"/>
      <c r="O24" s="135"/>
      <c r="P24" s="135"/>
      <c r="Q24" s="918">
        <v>40</v>
      </c>
      <c r="R24" s="918"/>
      <c r="S24" s="135"/>
      <c r="T24" s="135"/>
      <c r="U24" s="135"/>
      <c r="V24" s="135"/>
      <c r="W24" s="135"/>
      <c r="X24" s="135"/>
      <c r="Y24" s="135"/>
      <c r="Z24" s="135"/>
      <c r="AA24" s="135"/>
      <c r="AB24" s="135"/>
      <c r="AC24" s="135"/>
      <c r="AD24" s="918">
        <v>5</v>
      </c>
      <c r="AE24" s="918"/>
      <c r="AF24" s="135"/>
      <c r="AG24" s="135"/>
    </row>
    <row r="25" spans="2:34" ht="13.5" customHeight="1">
      <c r="H25" s="127" t="s">
        <v>75</v>
      </c>
      <c r="J25" s="917" t="s">
        <v>77</v>
      </c>
      <c r="K25" s="917"/>
      <c r="L25" s="917"/>
      <c r="M25" s="917"/>
      <c r="N25" s="917"/>
      <c r="O25" s="917"/>
      <c r="P25" s="917"/>
      <c r="Q25" s="919"/>
      <c r="R25" s="919"/>
      <c r="S25" s="145" t="s">
        <v>78</v>
      </c>
      <c r="T25" s="145"/>
      <c r="U25" s="118"/>
      <c r="V25" s="917" t="s">
        <v>79</v>
      </c>
      <c r="W25" s="917"/>
      <c r="X25" s="917"/>
      <c r="Y25" s="917"/>
      <c r="Z25" s="917"/>
      <c r="AA25" s="917"/>
      <c r="AB25" s="917"/>
      <c r="AC25" s="118"/>
      <c r="AD25" s="919"/>
      <c r="AE25" s="919"/>
      <c r="AF25" s="145" t="s">
        <v>21</v>
      </c>
    </row>
    <row r="26" spans="2:34" s="120" customFormat="1" ht="11.25" customHeight="1">
      <c r="D26" s="133"/>
      <c r="E26" s="133"/>
      <c r="F26" s="134"/>
      <c r="G26" s="134"/>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row>
    <row r="27" spans="2:34" ht="13.5" customHeight="1">
      <c r="B27" s="127" t="str">
        <f>IF(E28="有","■ 休憩時間","□ 休憩時間")</f>
        <v>■ 休憩時間</v>
      </c>
      <c r="K27" s="918">
        <v>0</v>
      </c>
      <c r="L27" s="918"/>
      <c r="O27" s="932">
        <v>0</v>
      </c>
      <c r="P27" s="932"/>
      <c r="U27" s="918">
        <v>0</v>
      </c>
      <c r="V27" s="918"/>
      <c r="Y27" s="932">
        <v>0</v>
      </c>
      <c r="Z27" s="932"/>
    </row>
    <row r="28" spans="2:34" ht="13.5" customHeight="1">
      <c r="B28" s="901" t="s">
        <v>410</v>
      </c>
      <c r="C28" s="901"/>
      <c r="D28" s="901"/>
      <c r="E28" s="132" t="s">
        <v>140</v>
      </c>
      <c r="F28" s="128" t="s">
        <v>411</v>
      </c>
      <c r="H28" s="127" t="s">
        <v>370</v>
      </c>
      <c r="J28" s="118"/>
      <c r="K28" s="919"/>
      <c r="L28" s="919"/>
      <c r="M28" s="145" t="s">
        <v>67</v>
      </c>
      <c r="N28" s="118"/>
      <c r="O28" s="933"/>
      <c r="P28" s="933"/>
      <c r="Q28" s="145" t="s">
        <v>68</v>
      </c>
      <c r="R28" s="934" t="s">
        <v>371</v>
      </c>
      <c r="S28" s="934"/>
      <c r="T28" s="934"/>
      <c r="U28" s="919"/>
      <c r="V28" s="919"/>
      <c r="W28" s="145" t="s">
        <v>67</v>
      </c>
      <c r="X28" s="118"/>
      <c r="Y28" s="933"/>
      <c r="Z28" s="933"/>
      <c r="AA28" s="145" t="s">
        <v>68</v>
      </c>
      <c r="AB28" s="118"/>
    </row>
    <row r="29" spans="2:34" s="120" customFormat="1" ht="11.25" customHeight="1">
      <c r="D29" s="133"/>
      <c r="E29" s="133"/>
      <c r="F29" s="134"/>
      <c r="G29" s="134"/>
      <c r="H29" s="135"/>
      <c r="I29" s="135"/>
      <c r="J29" s="135"/>
      <c r="K29" s="911" t="s">
        <v>430</v>
      </c>
      <c r="L29" s="911"/>
      <c r="M29" s="911"/>
      <c r="N29" s="911"/>
      <c r="O29" s="911"/>
      <c r="P29" s="911"/>
      <c r="Q29" s="911"/>
      <c r="R29" s="911"/>
      <c r="S29" s="911"/>
      <c r="T29" s="911"/>
      <c r="U29" s="913"/>
      <c r="V29" s="913"/>
      <c r="W29" s="913"/>
      <c r="X29" s="913"/>
      <c r="Y29" s="913"/>
      <c r="Z29" s="913"/>
      <c r="AA29" s="913"/>
      <c r="AB29" s="913"/>
      <c r="AC29" s="913"/>
      <c r="AD29" s="116"/>
      <c r="AE29" s="116"/>
      <c r="AF29" s="135"/>
      <c r="AG29" s="135"/>
    </row>
    <row r="30" spans="2:34" ht="13.5" customHeight="1">
      <c r="H30" s="127" t="s">
        <v>74</v>
      </c>
      <c r="J30" s="138" t="s">
        <v>372</v>
      </c>
      <c r="K30" s="912"/>
      <c r="L30" s="912"/>
      <c r="M30" s="912"/>
      <c r="N30" s="912"/>
      <c r="O30" s="912"/>
      <c r="P30" s="912"/>
      <c r="Q30" s="912"/>
      <c r="R30" s="912"/>
      <c r="S30" s="912"/>
      <c r="T30" s="912"/>
      <c r="U30" s="914"/>
      <c r="V30" s="914"/>
      <c r="W30" s="914"/>
      <c r="X30" s="914"/>
      <c r="Y30" s="914"/>
      <c r="Z30" s="914"/>
      <c r="AA30" s="914"/>
      <c r="AB30" s="914"/>
      <c r="AC30" s="914"/>
      <c r="AD30" s="118" t="s">
        <v>322</v>
      </c>
    </row>
    <row r="31" spans="2:34" s="120" customFormat="1" ht="11.25" customHeight="1">
      <c r="D31" s="133"/>
      <c r="E31" s="133"/>
      <c r="F31" s="134"/>
      <c r="G31" s="134"/>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row>
    <row r="32" spans="2:34" ht="13.5" customHeight="1">
      <c r="B32" s="127" t="str">
        <f>IF(E33="有","■ 休日","□ 休日")</f>
        <v>■ 休日</v>
      </c>
      <c r="P32" s="915"/>
      <c r="Q32" s="915"/>
      <c r="R32" s="915"/>
      <c r="AC32" s="923"/>
      <c r="AD32" s="923"/>
      <c r="AE32" s="923"/>
      <c r="AF32" s="923"/>
      <c r="AG32" s="923"/>
    </row>
    <row r="33" spans="2:37" ht="13.5" customHeight="1">
      <c r="B33" s="901" t="s">
        <v>410</v>
      </c>
      <c r="C33" s="901"/>
      <c r="D33" s="901"/>
      <c r="E33" s="132" t="s">
        <v>140</v>
      </c>
      <c r="F33" s="128" t="s">
        <v>411</v>
      </c>
      <c r="H33" s="127" t="s">
        <v>370</v>
      </c>
      <c r="J33" s="917" t="s">
        <v>382</v>
      </c>
      <c r="K33" s="917"/>
      <c r="L33" s="917"/>
      <c r="M33" s="917"/>
      <c r="N33" s="917"/>
      <c r="O33" s="917"/>
      <c r="P33" s="916"/>
      <c r="Q33" s="916"/>
      <c r="R33" s="916"/>
      <c r="S33" s="917" t="s">
        <v>381</v>
      </c>
      <c r="T33" s="917"/>
      <c r="U33" s="917"/>
      <c r="V33" s="917"/>
      <c r="W33" s="917"/>
      <c r="X33" s="917"/>
      <c r="Y33" s="917"/>
      <c r="Z33" s="917"/>
      <c r="AA33" s="917"/>
      <c r="AB33" s="917"/>
      <c r="AC33" s="924"/>
      <c r="AD33" s="924"/>
      <c r="AE33" s="924"/>
      <c r="AF33" s="924"/>
      <c r="AG33" s="924"/>
      <c r="AH33" s="145" t="s">
        <v>373</v>
      </c>
      <c r="AK33" s="146"/>
    </row>
    <row r="34" spans="2:37" s="120" customFormat="1" ht="11.25" customHeight="1">
      <c r="D34" s="133"/>
      <c r="E34" s="133"/>
      <c r="F34" s="134"/>
      <c r="G34" s="134"/>
      <c r="H34" s="135"/>
      <c r="I34" s="135"/>
      <c r="J34" s="135"/>
      <c r="K34" s="926" t="s">
        <v>430</v>
      </c>
      <c r="L34" s="926"/>
      <c r="M34" s="926"/>
      <c r="N34" s="926"/>
      <c r="O34" s="926"/>
      <c r="P34" s="926"/>
      <c r="Q34" s="926"/>
      <c r="R34" s="926"/>
      <c r="S34" s="926"/>
      <c r="T34" s="926"/>
      <c r="U34" s="928"/>
      <c r="V34" s="928"/>
      <c r="W34" s="928"/>
      <c r="X34" s="928"/>
      <c r="Y34" s="928"/>
      <c r="Z34" s="928"/>
      <c r="AA34" s="928"/>
      <c r="AB34" s="928"/>
      <c r="AC34" s="928"/>
      <c r="AD34" s="116"/>
      <c r="AE34" s="116"/>
      <c r="AF34" s="135"/>
      <c r="AG34" s="135"/>
    </row>
    <row r="35" spans="2:37" ht="13.5" customHeight="1">
      <c r="H35" s="127" t="s">
        <v>74</v>
      </c>
      <c r="J35" s="138" t="s">
        <v>372</v>
      </c>
      <c r="K35" s="927"/>
      <c r="L35" s="927"/>
      <c r="M35" s="927"/>
      <c r="N35" s="927"/>
      <c r="O35" s="927"/>
      <c r="P35" s="927"/>
      <c r="Q35" s="927"/>
      <c r="R35" s="927"/>
      <c r="S35" s="927"/>
      <c r="T35" s="927"/>
      <c r="U35" s="929"/>
      <c r="V35" s="929"/>
      <c r="W35" s="929"/>
      <c r="X35" s="929"/>
      <c r="Y35" s="929"/>
      <c r="Z35" s="929"/>
      <c r="AA35" s="929"/>
      <c r="AB35" s="929"/>
      <c r="AC35" s="929"/>
      <c r="AD35" s="118" t="s">
        <v>322</v>
      </c>
    </row>
    <row r="36" spans="2:37" ht="13.5" customHeight="1">
      <c r="H36" s="925" t="s">
        <v>435</v>
      </c>
      <c r="I36" s="925"/>
      <c r="J36" s="925"/>
      <c r="K36" s="925"/>
      <c r="L36" s="925"/>
      <c r="M36" s="925"/>
      <c r="N36" s="925"/>
      <c r="O36" s="925"/>
      <c r="P36" s="925"/>
      <c r="Q36" s="925"/>
      <c r="R36" s="925"/>
      <c r="S36" s="925"/>
      <c r="T36" s="925"/>
      <c r="U36" s="925"/>
      <c r="V36" s="925"/>
      <c r="W36" s="925"/>
      <c r="X36" s="925"/>
      <c r="Y36" s="925"/>
      <c r="Z36" s="925"/>
      <c r="AA36" s="925"/>
      <c r="AB36" s="925"/>
      <c r="AC36" s="925"/>
    </row>
    <row r="37" spans="2:37" s="120" customFormat="1" ht="11.25" customHeight="1">
      <c r="D37" s="133"/>
      <c r="E37" s="133"/>
      <c r="F37" s="134"/>
      <c r="G37" s="134"/>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row>
    <row r="38" spans="2:37" ht="13.5" customHeight="1">
      <c r="B38" s="127" t="str">
        <f>IF(E39="有","■ 休暇･休業","□ 休暇･休業")</f>
        <v>■ 休暇･休業</v>
      </c>
      <c r="AD38" s="930">
        <f>IF(AND(Q24&lt;30,ISBLANK(AD24)),"",IF(Q24&gt;=30,10,VLOOKUP(AD24,'リスト乙、このシートは削除しないで下さい'!$A$104:$B$109,2)))</f>
        <v>10</v>
      </c>
      <c r="AE38" s="930"/>
    </row>
    <row r="39" spans="2:37" ht="13.5" customHeight="1">
      <c r="B39" s="901" t="s">
        <v>410</v>
      </c>
      <c r="C39" s="901"/>
      <c r="D39" s="901"/>
      <c r="E39" s="132" t="s">
        <v>140</v>
      </c>
      <c r="F39" s="128" t="s">
        <v>411</v>
      </c>
      <c r="G39" s="127"/>
      <c r="H39" s="116" t="s">
        <v>370</v>
      </c>
      <c r="J39" s="925" t="s">
        <v>412</v>
      </c>
      <c r="K39" s="925"/>
      <c r="L39" s="925"/>
      <c r="M39" s="925"/>
      <c r="N39" s="925"/>
      <c r="O39" s="925"/>
      <c r="P39" s="925"/>
      <c r="Q39" s="925"/>
      <c r="R39" s="925"/>
      <c r="S39" s="925"/>
      <c r="T39" s="925"/>
      <c r="U39" s="925"/>
      <c r="V39" s="925"/>
      <c r="W39" s="925"/>
      <c r="X39" s="925"/>
      <c r="Y39" s="925"/>
      <c r="Z39" s="925"/>
      <c r="AA39" s="925"/>
      <c r="AB39" s="925"/>
      <c r="AC39" s="925"/>
      <c r="AD39" s="931"/>
      <c r="AE39" s="931"/>
      <c r="AF39" s="118" t="s">
        <v>383</v>
      </c>
    </row>
    <row r="40" spans="2:37" ht="13.5" customHeight="1">
      <c r="J40" s="925" t="s">
        <v>413</v>
      </c>
      <c r="K40" s="925"/>
      <c r="L40" s="925"/>
      <c r="M40" s="925"/>
      <c r="N40" s="925"/>
      <c r="O40" s="925"/>
      <c r="P40" s="925"/>
      <c r="Q40" s="925"/>
      <c r="R40" s="925"/>
      <c r="S40" s="925"/>
      <c r="T40" s="925"/>
      <c r="U40" s="925"/>
      <c r="V40" s="925"/>
      <c r="W40" s="925"/>
      <c r="X40" s="925"/>
      <c r="Y40" s="925"/>
      <c r="Z40" s="925"/>
      <c r="AA40" s="925"/>
      <c r="AB40" s="925"/>
      <c r="AC40" s="925"/>
      <c r="AD40" s="925"/>
      <c r="AE40" s="925"/>
      <c r="AF40" s="925"/>
      <c r="AG40" s="925"/>
      <c r="AH40" s="925"/>
    </row>
    <row r="41" spans="2:37" s="120" customFormat="1" ht="11.25" customHeight="1">
      <c r="D41" s="133"/>
      <c r="E41" s="133"/>
      <c r="F41" s="134"/>
      <c r="G41" s="134"/>
      <c r="H41" s="135"/>
      <c r="I41" s="135"/>
      <c r="J41" s="135"/>
      <c r="K41" s="116"/>
      <c r="L41" s="116"/>
      <c r="M41" s="116"/>
      <c r="N41" s="116"/>
      <c r="O41" s="116"/>
      <c r="P41" s="116"/>
      <c r="Q41" s="116"/>
      <c r="R41" s="116"/>
      <c r="S41" s="116"/>
      <c r="T41" s="116"/>
      <c r="U41" s="116"/>
      <c r="V41" s="116"/>
      <c r="W41" s="116"/>
      <c r="X41" s="116"/>
      <c r="Y41" s="116"/>
      <c r="Z41" s="116"/>
      <c r="AA41" s="116"/>
      <c r="AB41" s="116"/>
      <c r="AC41" s="116"/>
      <c r="AD41" s="116"/>
      <c r="AE41" s="116"/>
      <c r="AF41" s="135"/>
      <c r="AG41" s="135"/>
    </row>
    <row r="42" spans="2:37" ht="13.5" customHeight="1">
      <c r="H42" s="127" t="s">
        <v>74</v>
      </c>
      <c r="J42" s="127" t="s">
        <v>96</v>
      </c>
      <c r="P42" s="127" t="s">
        <v>374</v>
      </c>
      <c r="Y42" s="140"/>
      <c r="Z42" s="141" t="s">
        <v>397</v>
      </c>
      <c r="AA42" s="910" t="s">
        <v>91</v>
      </c>
      <c r="AB42" s="910"/>
      <c r="AC42" s="910"/>
      <c r="AD42" s="139"/>
      <c r="AE42" s="139"/>
    </row>
    <row r="43" spans="2:37" ht="13.5" customHeight="1">
      <c r="P43" s="127" t="s">
        <v>230</v>
      </c>
      <c r="Y43" s="140"/>
      <c r="Z43" s="141" t="s">
        <v>397</v>
      </c>
      <c r="AA43" s="910" t="s">
        <v>155</v>
      </c>
      <c r="AB43" s="910"/>
      <c r="AC43" s="910"/>
      <c r="AD43" s="139"/>
      <c r="AE43" s="139"/>
    </row>
    <row r="44" spans="2:37" ht="13.5" customHeight="1">
      <c r="P44" s="127" t="s">
        <v>231</v>
      </c>
      <c r="Y44" s="140"/>
      <c r="Z44" s="141" t="s">
        <v>397</v>
      </c>
      <c r="AA44" s="910" t="s">
        <v>233</v>
      </c>
      <c r="AB44" s="910"/>
      <c r="AC44" s="910"/>
      <c r="AD44" s="910"/>
      <c r="AE44" s="910"/>
    </row>
    <row r="45" spans="2:37" s="120" customFormat="1" ht="11.25" customHeight="1">
      <c r="D45" s="133"/>
      <c r="E45" s="133"/>
      <c r="F45" s="134"/>
      <c r="G45" s="134"/>
      <c r="H45" s="135"/>
      <c r="I45" s="135"/>
      <c r="J45" s="135"/>
      <c r="K45" s="116"/>
      <c r="L45" s="116"/>
      <c r="M45" s="116"/>
      <c r="N45" s="116"/>
      <c r="O45" s="116"/>
      <c r="P45" s="116"/>
      <c r="Q45" s="116"/>
      <c r="R45" s="116"/>
      <c r="S45" s="116"/>
      <c r="T45" s="116"/>
      <c r="U45" s="116"/>
      <c r="V45" s="116"/>
      <c r="W45" s="116"/>
      <c r="X45" s="116"/>
      <c r="Y45" s="140"/>
      <c r="Z45" s="140"/>
      <c r="AA45" s="116"/>
      <c r="AB45" s="116"/>
      <c r="AC45" s="116"/>
      <c r="AD45" s="116"/>
      <c r="AE45" s="116"/>
      <c r="AF45" s="135"/>
      <c r="AG45" s="135"/>
    </row>
    <row r="46" spans="2:37" ht="13.5" customHeight="1">
      <c r="H46" s="127" t="s">
        <v>75</v>
      </c>
      <c r="J46" s="127" t="s">
        <v>98</v>
      </c>
      <c r="O46" s="127" t="s">
        <v>375</v>
      </c>
      <c r="P46" s="127" t="s">
        <v>376</v>
      </c>
      <c r="Y46" s="140"/>
      <c r="Z46" s="141" t="s">
        <v>397</v>
      </c>
      <c r="AA46" s="139" t="s">
        <v>155</v>
      </c>
      <c r="AB46" s="118"/>
      <c r="AC46" s="118"/>
      <c r="AD46" s="118"/>
      <c r="AE46" s="118"/>
    </row>
    <row r="47" spans="2:37" s="120" customFormat="1" ht="11.25" customHeight="1">
      <c r="D47" s="133"/>
      <c r="E47" s="133"/>
      <c r="F47" s="134"/>
      <c r="G47" s="134"/>
      <c r="H47" s="135"/>
      <c r="I47" s="135"/>
      <c r="J47" s="135"/>
      <c r="K47" s="116"/>
      <c r="L47" s="116"/>
      <c r="M47" s="116"/>
      <c r="N47" s="116"/>
      <c r="O47" s="116"/>
      <c r="P47" s="116"/>
      <c r="Q47" s="116"/>
      <c r="R47" s="116"/>
      <c r="S47" s="116"/>
      <c r="T47" s="116"/>
      <c r="U47" s="116"/>
      <c r="V47" s="116"/>
      <c r="W47" s="116"/>
      <c r="X47" s="116"/>
      <c r="Y47" s="116"/>
      <c r="Z47" s="116"/>
      <c r="AA47" s="116"/>
      <c r="AB47" s="116"/>
      <c r="AC47" s="116"/>
      <c r="AD47" s="116"/>
      <c r="AE47" s="116"/>
      <c r="AF47" s="135"/>
      <c r="AG47" s="135"/>
    </row>
    <row r="48" spans="2:37" ht="13.5" customHeight="1">
      <c r="B48" s="127" t="str">
        <f>IF(E49="有","■ 賃金","□ 賃金")</f>
        <v>■ 賃金</v>
      </c>
      <c r="N48" s="920" t="s">
        <v>139</v>
      </c>
      <c r="O48" s="920"/>
      <c r="P48" s="920"/>
      <c r="Q48" s="920"/>
      <c r="R48" s="140"/>
      <c r="S48" s="140"/>
      <c r="T48" s="140"/>
      <c r="U48" s="140"/>
      <c r="V48" s="921" t="s">
        <v>137</v>
      </c>
      <c r="W48" s="921"/>
      <c r="X48" s="921"/>
      <c r="Y48" s="921"/>
    </row>
    <row r="49" spans="2:34" ht="13.5" customHeight="1">
      <c r="B49" s="901" t="s">
        <v>410</v>
      </c>
      <c r="C49" s="901"/>
      <c r="D49" s="901"/>
      <c r="E49" s="132" t="s">
        <v>140</v>
      </c>
      <c r="F49" s="128" t="s">
        <v>411</v>
      </c>
      <c r="H49" s="145" t="s">
        <v>165</v>
      </c>
      <c r="I49" s="118"/>
      <c r="J49" s="118"/>
      <c r="K49" s="118"/>
      <c r="L49" s="118"/>
      <c r="M49" s="118"/>
      <c r="N49" s="910"/>
      <c r="O49" s="910"/>
      <c r="P49" s="910"/>
      <c r="Q49" s="910"/>
      <c r="R49" s="142" t="s">
        <v>395</v>
      </c>
      <c r="S49" s="118"/>
      <c r="T49" s="118"/>
      <c r="U49" s="118"/>
      <c r="V49" s="922"/>
      <c r="W49" s="922"/>
      <c r="X49" s="922"/>
      <c r="Y49" s="922"/>
      <c r="Z49" s="118" t="s">
        <v>396</v>
      </c>
    </row>
    <row r="50" spans="2:34" s="120" customFormat="1" ht="11.25" customHeight="1">
      <c r="D50" s="133"/>
      <c r="E50" s="133"/>
      <c r="F50" s="134"/>
      <c r="G50" s="134"/>
      <c r="H50" s="135"/>
      <c r="I50" s="135"/>
      <c r="J50" s="135"/>
      <c r="K50" s="116"/>
      <c r="L50" s="116"/>
      <c r="M50" s="116"/>
      <c r="N50" s="906">
        <v>0</v>
      </c>
      <c r="O50" s="906"/>
      <c r="P50" s="906"/>
      <c r="Q50" s="906"/>
      <c r="R50" s="116"/>
      <c r="S50" s="116"/>
      <c r="T50" s="116"/>
      <c r="U50" s="116"/>
      <c r="V50" s="116"/>
      <c r="W50" s="116"/>
      <c r="X50" s="116"/>
      <c r="Y50" s="116"/>
      <c r="Z50" s="116"/>
      <c r="AA50" s="116"/>
      <c r="AB50" s="906">
        <v>0</v>
      </c>
      <c r="AC50" s="906"/>
      <c r="AD50" s="906"/>
      <c r="AE50" s="906"/>
      <c r="AF50" s="135"/>
      <c r="AG50" s="135"/>
    </row>
    <row r="51" spans="2:34" ht="13.5" customHeight="1">
      <c r="H51" s="908" t="s">
        <v>394</v>
      </c>
      <c r="I51" s="908"/>
      <c r="J51" s="908"/>
      <c r="K51" s="908"/>
      <c r="L51" s="908"/>
      <c r="M51" s="908"/>
      <c r="N51" s="907"/>
      <c r="O51" s="907"/>
      <c r="P51" s="907"/>
      <c r="Q51" s="907"/>
      <c r="R51" s="118" t="str">
        <f>IF(ISBLANK(H51),"",IF(ISERR(FIND("賞与",H51)),IF(ISERR(FIND("変形",H51)),"円","円/回"),""))</f>
        <v>円</v>
      </c>
      <c r="S51" s="118"/>
      <c r="V51" s="908" t="s">
        <v>390</v>
      </c>
      <c r="W51" s="908"/>
      <c r="X51" s="908"/>
      <c r="Y51" s="908"/>
      <c r="Z51" s="908"/>
      <c r="AA51" s="908"/>
      <c r="AB51" s="907"/>
      <c r="AC51" s="907"/>
      <c r="AD51" s="907"/>
      <c r="AE51" s="907"/>
      <c r="AF51" s="118" t="str">
        <f>IF(ISBLANK(V51),"",IF(ISERR(FIND("賞与",V51)),IF(ISERR(FIND("変形",V51)),"円","円/回"),""))</f>
        <v>円</v>
      </c>
      <c r="AG51" s="118"/>
    </row>
    <row r="52" spans="2:34" s="120" customFormat="1" ht="11.25" customHeight="1">
      <c r="D52" s="133"/>
      <c r="E52" s="133"/>
      <c r="F52" s="134"/>
      <c r="G52" s="134"/>
      <c r="H52" s="135"/>
      <c r="I52" s="135"/>
      <c r="J52" s="135"/>
      <c r="K52" s="116"/>
      <c r="L52" s="116"/>
      <c r="M52" s="116"/>
      <c r="N52" s="906">
        <v>0</v>
      </c>
      <c r="O52" s="906"/>
      <c r="P52" s="906"/>
      <c r="Q52" s="906"/>
      <c r="R52" s="116"/>
      <c r="S52" s="116"/>
      <c r="T52" s="116"/>
      <c r="U52" s="116"/>
      <c r="V52" s="116"/>
      <c r="W52" s="116"/>
      <c r="X52" s="116"/>
      <c r="Y52" s="116"/>
      <c r="Z52" s="116"/>
      <c r="AA52" s="116"/>
      <c r="AB52" s="906">
        <v>0</v>
      </c>
      <c r="AC52" s="906"/>
      <c r="AD52" s="906"/>
      <c r="AE52" s="906"/>
      <c r="AF52" s="135"/>
      <c r="AG52" s="135"/>
    </row>
    <row r="53" spans="2:34" ht="13.5" customHeight="1">
      <c r="H53" s="908" t="s">
        <v>388</v>
      </c>
      <c r="I53" s="908"/>
      <c r="J53" s="908"/>
      <c r="K53" s="908"/>
      <c r="L53" s="908"/>
      <c r="M53" s="908"/>
      <c r="N53" s="907"/>
      <c r="O53" s="907"/>
      <c r="P53" s="907"/>
      <c r="Q53" s="907"/>
      <c r="R53" s="118" t="str">
        <f>IF(ISBLANK(H53),"",IF(ISERR(FIND("賞与",H53)),IF(ISERR(FIND("変形",H53)),"円","円/回"),""))</f>
        <v>円</v>
      </c>
      <c r="S53" s="118"/>
      <c r="V53" s="909" t="s">
        <v>391</v>
      </c>
      <c r="W53" s="909"/>
      <c r="X53" s="909"/>
      <c r="Y53" s="909"/>
      <c r="Z53" s="909"/>
      <c r="AA53" s="909"/>
      <c r="AB53" s="907"/>
      <c r="AC53" s="907"/>
      <c r="AD53" s="907"/>
      <c r="AE53" s="907"/>
      <c r="AF53" s="118" t="str">
        <f>IF(ISBLANK(V53),"",IF(ISERR(FIND("賞与",V53)),IF(ISERR(FIND("変形",V53)),"円","円/回"),""))</f>
        <v>円/回</v>
      </c>
      <c r="AG53" s="118"/>
    </row>
    <row r="54" spans="2:34" s="120" customFormat="1" ht="11.25" customHeight="1">
      <c r="D54" s="133"/>
      <c r="E54" s="133"/>
      <c r="F54" s="134"/>
      <c r="G54" s="134"/>
      <c r="H54" s="135"/>
      <c r="I54" s="135"/>
      <c r="J54" s="135"/>
      <c r="K54" s="116"/>
      <c r="L54" s="116"/>
      <c r="M54" s="116"/>
      <c r="N54" s="906">
        <v>0</v>
      </c>
      <c r="O54" s="906"/>
      <c r="P54" s="906"/>
      <c r="Q54" s="906"/>
      <c r="R54" s="116"/>
      <c r="S54" s="116"/>
      <c r="T54" s="116"/>
      <c r="U54" s="116"/>
      <c r="V54" s="116"/>
      <c r="W54" s="116"/>
      <c r="X54" s="116"/>
      <c r="Y54" s="116"/>
      <c r="Z54" s="116"/>
      <c r="AA54" s="116"/>
      <c r="AB54" s="906" t="s">
        <v>432</v>
      </c>
      <c r="AC54" s="906"/>
      <c r="AD54" s="906"/>
      <c r="AE54" s="906"/>
      <c r="AF54" s="135"/>
      <c r="AG54" s="135"/>
    </row>
    <row r="55" spans="2:34" ht="13.5" customHeight="1">
      <c r="H55" s="908" t="s">
        <v>389</v>
      </c>
      <c r="I55" s="908"/>
      <c r="J55" s="908"/>
      <c r="K55" s="908"/>
      <c r="L55" s="908"/>
      <c r="M55" s="908"/>
      <c r="N55" s="907"/>
      <c r="O55" s="907"/>
      <c r="P55" s="907"/>
      <c r="Q55" s="907"/>
      <c r="R55" s="118" t="str">
        <f>IF(ISBLANK(H55),"",IF(ISERR(FIND("賞与",H55)),IF(ISERR(FIND("変形",H55)),"円","円/回"),""))</f>
        <v>円</v>
      </c>
      <c r="S55" s="118"/>
      <c r="V55" s="908" t="s">
        <v>433</v>
      </c>
      <c r="W55" s="908"/>
      <c r="X55" s="908"/>
      <c r="Y55" s="908"/>
      <c r="Z55" s="908"/>
      <c r="AA55" s="908"/>
      <c r="AB55" s="907"/>
      <c r="AC55" s="907"/>
      <c r="AD55" s="907"/>
      <c r="AE55" s="907"/>
      <c r="AF55" s="118" t="str">
        <f>IF(ISBLANK(V55),"",IF(ISERR(FIND("賞与",V55)),IF(ISERR(FIND("変形",V55)),"円","円/回"),""))</f>
        <v/>
      </c>
      <c r="AG55" s="118"/>
    </row>
    <row r="56" spans="2:34" s="120" customFormat="1" ht="11.25" customHeight="1">
      <c r="D56" s="133"/>
      <c r="E56" s="133"/>
      <c r="F56" s="134"/>
      <c r="G56" s="134"/>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35"/>
      <c r="AG56" s="135"/>
    </row>
    <row r="57" spans="2:34" ht="13.5" customHeight="1">
      <c r="B57" s="127" t="str">
        <f>IF(E58="有","■ 社会保険等","□ 社会保険等")</f>
        <v>■ 社会保険等</v>
      </c>
      <c r="M57" s="904" t="s">
        <v>140</v>
      </c>
      <c r="N57" s="904"/>
      <c r="W57" s="904" t="s">
        <v>140</v>
      </c>
      <c r="X57" s="904"/>
      <c r="AF57" s="904" t="s">
        <v>140</v>
      </c>
      <c r="AG57" s="904"/>
    </row>
    <row r="58" spans="2:34" ht="13.5" customHeight="1">
      <c r="B58" s="901" t="s">
        <v>410</v>
      </c>
      <c r="C58" s="901"/>
      <c r="D58" s="901"/>
      <c r="E58" s="132" t="s">
        <v>140</v>
      </c>
      <c r="F58" s="128" t="s">
        <v>411</v>
      </c>
      <c r="H58" s="127" t="s">
        <v>211</v>
      </c>
      <c r="L58" s="138" t="s">
        <v>372</v>
      </c>
      <c r="M58" s="905"/>
      <c r="N58" s="905"/>
      <c r="O58" s="118" t="s">
        <v>16</v>
      </c>
      <c r="Q58" s="127" t="s">
        <v>401</v>
      </c>
      <c r="V58" s="138" t="s">
        <v>372</v>
      </c>
      <c r="W58" s="905"/>
      <c r="X58" s="905"/>
      <c r="Y58" s="118" t="s">
        <v>16</v>
      </c>
      <c r="AA58" s="127" t="s">
        <v>415</v>
      </c>
      <c r="AE58" s="138" t="s">
        <v>372</v>
      </c>
      <c r="AF58" s="905"/>
      <c r="AG58" s="905"/>
      <c r="AH58" s="118" t="s">
        <v>16</v>
      </c>
    </row>
    <row r="59" spans="2:34" s="120" customFormat="1">
      <c r="D59" s="133"/>
      <c r="E59" s="133"/>
      <c r="F59" s="134"/>
      <c r="G59" s="134"/>
      <c r="H59" s="135"/>
      <c r="I59" s="135"/>
      <c r="J59" s="135"/>
      <c r="K59" s="116"/>
      <c r="L59" s="116"/>
      <c r="M59" s="116"/>
      <c r="N59" s="116"/>
      <c r="O59" s="116"/>
      <c r="P59" s="116"/>
      <c r="Q59" s="116"/>
      <c r="R59" s="116"/>
      <c r="S59" s="116"/>
      <c r="T59" s="116"/>
      <c r="U59" s="116"/>
      <c r="V59" s="116"/>
      <c r="W59" s="116"/>
      <c r="X59" s="116"/>
      <c r="Y59" s="116"/>
      <c r="Z59" s="116"/>
      <c r="AA59" s="116"/>
      <c r="AB59" s="116"/>
      <c r="AC59" s="116"/>
      <c r="AD59" s="116"/>
      <c r="AE59" s="116"/>
      <c r="AF59" s="135"/>
      <c r="AG59" s="135"/>
    </row>
    <row r="61" spans="2:34" ht="13.5" customHeight="1">
      <c r="B61" s="127" t="s">
        <v>398</v>
      </c>
      <c r="L61" s="903" t="s">
        <v>402</v>
      </c>
      <c r="M61" s="903"/>
      <c r="N61" s="903"/>
      <c r="O61" s="903"/>
      <c r="P61" s="903"/>
      <c r="Q61" s="903"/>
      <c r="R61" s="903"/>
      <c r="S61" s="903"/>
      <c r="T61" s="903"/>
      <c r="U61" s="903"/>
      <c r="V61" s="903"/>
      <c r="W61" s="903"/>
      <c r="X61" s="903"/>
      <c r="Y61" s="903"/>
      <c r="Z61" s="903"/>
      <c r="AA61" s="903"/>
      <c r="AB61" s="903"/>
      <c r="AC61" s="903"/>
      <c r="AD61" s="903"/>
      <c r="AE61" s="903"/>
      <c r="AF61" s="903"/>
      <c r="AG61" s="903"/>
    </row>
    <row r="62" spans="2:34" ht="13.5" customHeight="1">
      <c r="L62" s="903"/>
      <c r="M62" s="903"/>
      <c r="N62" s="903"/>
      <c r="O62" s="903"/>
      <c r="P62" s="903"/>
      <c r="Q62" s="903"/>
      <c r="R62" s="903"/>
      <c r="S62" s="903"/>
      <c r="T62" s="903"/>
      <c r="U62" s="903"/>
      <c r="V62" s="903"/>
      <c r="W62" s="903"/>
      <c r="X62" s="903"/>
      <c r="Y62" s="903"/>
      <c r="Z62" s="903"/>
      <c r="AA62" s="903"/>
      <c r="AB62" s="903"/>
      <c r="AC62" s="903"/>
      <c r="AD62" s="903"/>
      <c r="AE62" s="903"/>
      <c r="AF62" s="903"/>
      <c r="AG62" s="903"/>
    </row>
    <row r="63" spans="2:34" ht="13.5" customHeight="1">
      <c r="L63" s="903" t="s">
        <v>369</v>
      </c>
      <c r="M63" s="903"/>
      <c r="N63" s="903"/>
      <c r="O63" s="903"/>
      <c r="P63" s="903"/>
      <c r="Q63" s="903"/>
      <c r="R63" s="903"/>
      <c r="S63" s="903"/>
      <c r="T63" s="903"/>
      <c r="U63" s="903"/>
      <c r="V63" s="903"/>
      <c r="W63" s="903"/>
      <c r="X63" s="903"/>
      <c r="Y63" s="903"/>
      <c r="Z63" s="903"/>
      <c r="AA63" s="903"/>
      <c r="AB63" s="903"/>
      <c r="AC63" s="903"/>
      <c r="AD63" s="903"/>
      <c r="AE63" s="123"/>
      <c r="AF63" s="123"/>
      <c r="AG63" s="123"/>
    </row>
    <row r="64" spans="2:34" ht="13.5" customHeight="1">
      <c r="H64" s="902" t="s">
        <v>399</v>
      </c>
      <c r="I64" s="902"/>
      <c r="J64" s="902"/>
      <c r="K64" s="902"/>
      <c r="L64" s="903"/>
      <c r="M64" s="903"/>
      <c r="N64" s="903"/>
      <c r="O64" s="903"/>
      <c r="P64" s="903"/>
      <c r="Q64" s="903"/>
      <c r="R64" s="903"/>
      <c r="S64" s="903"/>
      <c r="T64" s="903"/>
      <c r="U64" s="903"/>
      <c r="V64" s="903"/>
      <c r="W64" s="903"/>
      <c r="X64" s="903"/>
      <c r="Y64" s="903"/>
      <c r="Z64" s="903"/>
      <c r="AA64" s="903"/>
      <c r="AB64" s="903"/>
      <c r="AC64" s="903"/>
      <c r="AD64" s="903"/>
      <c r="AE64" s="126" t="s">
        <v>403</v>
      </c>
      <c r="AF64" s="123"/>
      <c r="AG64" s="123"/>
    </row>
  </sheetData>
  <mergeCells count="69">
    <mergeCell ref="B28:D28"/>
    <mergeCell ref="B33:D33"/>
    <mergeCell ref="B39:D39"/>
    <mergeCell ref="B49:D49"/>
    <mergeCell ref="B58:D58"/>
    <mergeCell ref="V25:AB25"/>
    <mergeCell ref="K22:T23"/>
    <mergeCell ref="U22:AC23"/>
    <mergeCell ref="B21:D21"/>
    <mergeCell ref="K20:L21"/>
    <mergeCell ref="O20:P21"/>
    <mergeCell ref="U20:V21"/>
    <mergeCell ref="Y20:Z21"/>
    <mergeCell ref="R21:T21"/>
    <mergeCell ref="AA42:AC42"/>
    <mergeCell ref="S33:AB33"/>
    <mergeCell ref="AC32:AG33"/>
    <mergeCell ref="Q24:R25"/>
    <mergeCell ref="AD24:AE25"/>
    <mergeCell ref="J40:AH40"/>
    <mergeCell ref="H36:AC36"/>
    <mergeCell ref="K34:T35"/>
    <mergeCell ref="U34:AC35"/>
    <mergeCell ref="AD38:AE39"/>
    <mergeCell ref="O27:P28"/>
    <mergeCell ref="U27:V28"/>
    <mergeCell ref="Y27:Z28"/>
    <mergeCell ref="R28:T28"/>
    <mergeCell ref="J39:AC39"/>
    <mergeCell ref="J25:P25"/>
    <mergeCell ref="AF57:AG58"/>
    <mergeCell ref="L61:AG62"/>
    <mergeCell ref="N48:Q49"/>
    <mergeCell ref="V48:Y49"/>
    <mergeCell ref="N50:Q51"/>
    <mergeCell ref="AB50:AE51"/>
    <mergeCell ref="H51:M51"/>
    <mergeCell ref="V51:AA51"/>
    <mergeCell ref="N54:Q55"/>
    <mergeCell ref="AB54:AE55"/>
    <mergeCell ref="H55:M55"/>
    <mergeCell ref="V55:AA55"/>
    <mergeCell ref="H64:K64"/>
    <mergeCell ref="L63:AD64"/>
    <mergeCell ref="W57:X58"/>
    <mergeCell ref="M57:N58"/>
    <mergeCell ref="B17:D17"/>
    <mergeCell ref="N52:Q53"/>
    <mergeCell ref="AB52:AE53"/>
    <mergeCell ref="H53:M53"/>
    <mergeCell ref="V53:AA53"/>
    <mergeCell ref="AA44:AE44"/>
    <mergeCell ref="K29:T30"/>
    <mergeCell ref="U29:AC30"/>
    <mergeCell ref="P32:R33"/>
    <mergeCell ref="J33:O33"/>
    <mergeCell ref="AA43:AC43"/>
    <mergeCell ref="K27:L28"/>
    <mergeCell ref="L1:X2"/>
    <mergeCell ref="AE18:AH18"/>
    <mergeCell ref="H18:Y18"/>
    <mergeCell ref="Z18:AD18"/>
    <mergeCell ref="D5:N6"/>
    <mergeCell ref="Q5:T6"/>
    <mergeCell ref="Z5:AH6"/>
    <mergeCell ref="H10:AG11"/>
    <mergeCell ref="H13:AG14"/>
    <mergeCell ref="H16:AG17"/>
    <mergeCell ref="B14:D14"/>
  </mergeCells>
  <phoneticPr fontId="2"/>
  <conditionalFormatting sqref="AD25:AE25 Q25:R25">
    <cfRule type="expression" dxfId="3" priority="3">
      <formula>OR(AND(ISBLANK($Q$24),NOT(ISBLANK($AD$24))),AND(NOT(ISBLANK($Q$24)),ISBLANK($AD$24)))</formula>
    </cfRule>
  </conditionalFormatting>
  <conditionalFormatting sqref="AA44">
    <cfRule type="expression" dxfId="2" priority="77">
      <formula>OR(AND($N$48="月給者",$AA$44="無給"),AND($N$48="時給者",$AA$44="有給（減額）"),AND($N$48="日給者",$AA$44="有給（減額）"))</formula>
    </cfRule>
  </conditionalFormatting>
  <conditionalFormatting sqref="AA42">
    <cfRule type="expression" dxfId="1" priority="78">
      <formula>OR(AND($N$48="時給者",$AA$42="有給"),AND($N$48&lt;&gt;"時給者",$AA$42="無給"))</formula>
    </cfRule>
  </conditionalFormatting>
  <conditionalFormatting sqref="H18:AH18">
    <cfRule type="expression" dxfId="0" priority="1">
      <formula>OR(ISBLANK($H$16),)</formula>
    </cfRule>
  </conditionalFormatting>
  <dataValidations count="5">
    <dataValidation type="list" allowBlank="1" showInputMessage="1" showErrorMessage="1" sqref="V55:AA55">
      <formula1>$A$111:$A$121</formula1>
    </dataValidation>
    <dataValidation type="list" allowBlank="1" showInputMessage="1" showErrorMessage="1" sqref="V53:AA53">
      <formula1>$A$111:$A$121</formula1>
    </dataValidation>
    <dataValidation type="list" allowBlank="1" showInputMessage="1" showErrorMessage="1" sqref="V51:AA51">
      <formula1>$A$111:$A$121</formula1>
    </dataValidation>
    <dataValidation type="list" allowBlank="1" showInputMessage="1" showErrorMessage="1" sqref="H55:M55">
      <formula1>$A$111:$A$121</formula1>
    </dataValidation>
    <dataValidation type="list" allowBlank="1" showInputMessage="1" showErrorMessage="1" sqref="H53:M53">
      <formula1>$A$111:$A$121</formula1>
    </dataValidation>
  </dataValidations>
  <printOptions horizontalCentered="1" verticalCentered="1"/>
  <pageMargins left="0.19685039370078741" right="0.19685039370078741" top="0.39370078740157483" bottom="0.3937007874015748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prompt="時給者は［無給］です（月給者・日給者は有給）">
          <x14:formula1>
            <xm:f>'リスト乙、このシートは削除しないで下さい'!$A$24:$A$26</xm:f>
          </x14:formula1>
          <xm:sqref>AA42:AC42</xm:sqref>
        </x14:dataValidation>
        <x14:dataValidation type="list" allowBlank="1" showInputMessage="1" showErrorMessage="1" prompt="日・時給者は［無給］です（月給者は有給(減額)）">
          <x14:formula1>
            <xm:f>'リスト乙、このシートは削除しないで下さい'!$A$28:$A$29</xm:f>
          </x14:formula1>
          <xm:sqref>AA44:AE44</xm:sqref>
        </x14:dataValidation>
        <x14:dataValidation type="list" allowBlank="1" showInputMessage="1" showErrorMessage="1">
          <x14:formula1>
            <xm:f>'リスト乙、このシートは削除しないで下さい'!$A$31:$A$33</xm:f>
          </x14:formula1>
          <xm:sqref>N48:Q49</xm:sqref>
        </x14:dataValidation>
        <x14:dataValidation type="list" allowBlank="1" showInputMessage="1" showErrorMessage="1">
          <x14:formula1>
            <xm:f>'リスト乙、このシートは削除しないで下さい'!$A$35:$A$36</xm:f>
          </x14:formula1>
          <xm:sqref>E49</xm:sqref>
        </x14:dataValidation>
        <x14:dataValidation type="list" allowBlank="1" showInputMessage="1" showErrorMessage="1">
          <x14:formula1>
            <xm:f>'リスト乙、このシートは削除しないで下さい'!$A$112:$A$122</xm:f>
          </x14:formula1>
          <xm:sqref>H51:M51</xm:sqref>
        </x14:dataValidation>
        <x14:dataValidation type="list" allowBlank="1" showInputMessage="1" showErrorMessage="1">
          <x14:formula1>
            <xm:f>'リスト乙、このシートは削除しないで下さい'!$A$31:$A$33</xm:f>
          </x14:formula1>
          <xm:sqref>V48:Y49</xm:sqref>
        </x14:dataValidation>
        <x14:dataValidation type="list" allowBlank="1" showInputMessage="1" showErrorMessage="1">
          <x14:formula1>
            <xm:f>'リスト乙、このシートは削除しないで下さい'!$A$35:$A$36</xm:f>
          </x14:formula1>
          <xm:sqref>E39</xm:sqref>
        </x14:dataValidation>
        <x14:dataValidation type="list" allowBlank="1" showInputMessage="1" showErrorMessage="1">
          <x14:formula1>
            <xm:f>'リスト乙、このシートは削除しないで下さい'!$A$35:$A$36</xm:f>
          </x14:formula1>
          <xm:sqref>E58</xm:sqref>
        </x14:dataValidation>
        <x14:dataValidation type="list" allowBlank="1" showInputMessage="1" showErrorMessage="1">
          <x14:formula1>
            <xm:f>'リスト乙、このシートは削除しないで下さい'!$A$35:$A$36</xm:f>
          </x14:formula1>
          <xm:sqref>W57:X58</xm:sqref>
        </x14:dataValidation>
        <x14:dataValidation type="list" allowBlank="1" showInputMessage="1" showErrorMessage="1">
          <x14:formula1>
            <xm:f>'リスト乙、このシートは削除しないで下さい'!$A$35:$A$36</xm:f>
          </x14:formula1>
          <xm:sqref>M57:N58</xm:sqref>
        </x14:dataValidation>
        <x14:dataValidation type="list" allowBlank="1" showInputMessage="1" showErrorMessage="1">
          <x14:formula1>
            <xm:f>'リスト乙、このシートは削除しないで下さい'!$A$35:$A$36</xm:f>
          </x14:formula1>
          <xm:sqref>E17</xm:sqref>
        </x14:dataValidation>
        <x14:dataValidation type="list" allowBlank="1" showInputMessage="1" showErrorMessage="1">
          <x14:formula1>
            <xm:f>'リスト乙、このシートは削除しないで下さい'!$A$35:$A$36</xm:f>
          </x14:formula1>
          <xm:sqref>E21</xm:sqref>
        </x14:dataValidation>
        <x14:dataValidation type="list" allowBlank="1" showInputMessage="1" showErrorMessage="1">
          <x14:formula1>
            <xm:f>'リスト乙、このシートは削除しないで下さい'!$A$35:$A$36</xm:f>
          </x14:formula1>
          <xm:sqref>E28</xm:sqref>
        </x14:dataValidation>
        <x14:dataValidation type="list" allowBlank="1" showInputMessage="1" showErrorMessage="1">
          <x14:formula1>
            <xm:f>'リスト乙、このシートは削除しないで下さい'!$A$35:$A$36</xm:f>
          </x14:formula1>
          <xm:sqref>E33</xm:sqref>
        </x14:dataValidation>
        <x14:dataValidation type="list" allowBlank="1" showInputMessage="1" showErrorMessage="1">
          <x14:formula1>
            <xm:f>'リスト乙、このシートは削除しないで下さい'!$A$35:$A$36</xm:f>
          </x14:formula1>
          <xm:sqref>AF57:AG58</xm:sqref>
        </x14:dataValidation>
        <x14:dataValidation type="list" allowBlank="1" showInputMessage="1" showErrorMessage="1">
          <x14:formula1>
            <xm:f>'リスト乙、このシートは削除しないで下さい'!$A$35:$A$36</xm:f>
          </x14:formula1>
          <xm:sqref>E14</xm:sqref>
        </x14:dataValidation>
      </x14:dataValidations>
    </ext>
  </extLst>
</worksheet>
</file>

<file path=xl/worksheets/sheet8.xml><?xml version="1.0" encoding="utf-8"?>
<worksheet xmlns="http://schemas.openxmlformats.org/spreadsheetml/2006/main" xmlns:r="http://schemas.openxmlformats.org/officeDocument/2006/relationships">
  <dimension ref="A3:A44"/>
  <sheetViews>
    <sheetView topLeftCell="A8" workbookViewId="0">
      <selection activeCell="A8" sqref="A8"/>
    </sheetView>
  </sheetViews>
  <sheetFormatPr defaultRowHeight="13.5"/>
  <sheetData>
    <row r="3" spans="1:1">
      <c r="A3" t="s">
        <v>133</v>
      </c>
    </row>
    <row r="4" spans="1:1">
      <c r="A4" t="s">
        <v>134</v>
      </c>
    </row>
    <row r="5" spans="1:1">
      <c r="A5" t="s">
        <v>436</v>
      </c>
    </row>
    <row r="8" spans="1:1">
      <c r="A8" t="s">
        <v>135</v>
      </c>
    </row>
    <row r="9" spans="1:1">
      <c r="A9" t="s">
        <v>17</v>
      </c>
    </row>
    <row r="11" spans="1:1">
      <c r="A11" t="s">
        <v>136</v>
      </c>
    </row>
    <row r="12" spans="1:1">
      <c r="A12" t="s">
        <v>199</v>
      </c>
    </row>
    <row r="14" spans="1:1">
      <c r="A14" s="61" t="s">
        <v>253</v>
      </c>
    </row>
    <row r="15" spans="1:1">
      <c r="A15" s="61" t="s">
        <v>206</v>
      </c>
    </row>
    <row r="17" spans="1:1">
      <c r="A17" s="61"/>
    </row>
    <row r="18" spans="1:1">
      <c r="A18" s="61"/>
    </row>
    <row r="21" spans="1:1">
      <c r="A21" t="s">
        <v>200</v>
      </c>
    </row>
    <row r="22" spans="1:1">
      <c r="A22" t="s">
        <v>148</v>
      </c>
    </row>
    <row r="23" spans="1:1">
      <c r="A23" t="s">
        <v>147</v>
      </c>
    </row>
    <row r="26" spans="1:1">
      <c r="A26" t="s">
        <v>148</v>
      </c>
    </row>
    <row r="27" spans="1:1">
      <c r="A27" t="s">
        <v>147</v>
      </c>
    </row>
    <row r="29" spans="1:1">
      <c r="A29" s="1"/>
    </row>
    <row r="30" spans="1:1">
      <c r="A30" s="1"/>
    </row>
    <row r="31" spans="1:1">
      <c r="A31" s="58" t="s">
        <v>91</v>
      </c>
    </row>
    <row r="32" spans="1:1">
      <c r="A32" s="58" t="s">
        <v>155</v>
      </c>
    </row>
    <row r="33" spans="1:1">
      <c r="A33" s="1"/>
    </row>
    <row r="34" spans="1:1">
      <c r="A34" t="s">
        <v>243</v>
      </c>
    </row>
    <row r="35" spans="1:1">
      <c r="A35" t="s">
        <v>244</v>
      </c>
    </row>
    <row r="38" spans="1:1">
      <c r="A38" t="s">
        <v>140</v>
      </c>
    </row>
    <row r="39" spans="1:1">
      <c r="A39" t="s">
        <v>201</v>
      </c>
    </row>
    <row r="42" spans="1:1">
      <c r="A42" t="s">
        <v>222</v>
      </c>
    </row>
    <row r="43" spans="1:1">
      <c r="A43" t="s">
        <v>224</v>
      </c>
    </row>
    <row r="44" spans="1:1">
      <c r="A44" t="s">
        <v>225</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3:B122"/>
  <sheetViews>
    <sheetView topLeftCell="A16" zoomScaleNormal="100" workbookViewId="0">
      <selection activeCell="A44" sqref="A44"/>
    </sheetView>
  </sheetViews>
  <sheetFormatPr defaultRowHeight="13.5"/>
  <sheetData>
    <row r="3" spans="1:1">
      <c r="A3" t="s">
        <v>133</v>
      </c>
    </row>
    <row r="4" spans="1:1">
      <c r="A4" t="s">
        <v>134</v>
      </c>
    </row>
    <row r="5" spans="1:1">
      <c r="A5" t="s">
        <v>436</v>
      </c>
    </row>
    <row r="8" spans="1:1">
      <c r="A8" t="s">
        <v>135</v>
      </c>
    </row>
    <row r="9" spans="1:1">
      <c r="A9" t="s">
        <v>17</v>
      </c>
    </row>
    <row r="11" spans="1:1">
      <c r="A11" t="s">
        <v>136</v>
      </c>
    </row>
    <row r="12" spans="1:1">
      <c r="A12" t="s">
        <v>343</v>
      </c>
    </row>
    <row r="13" spans="1:1">
      <c r="A13" t="s">
        <v>344</v>
      </c>
    </row>
    <row r="14" spans="1:1">
      <c r="A14" t="s">
        <v>345</v>
      </c>
    </row>
    <row r="16" spans="1:1">
      <c r="A16" t="s">
        <v>146</v>
      </c>
    </row>
    <row r="17" spans="1:1">
      <c r="A17" t="s">
        <v>148</v>
      </c>
    </row>
    <row r="18" spans="1:1">
      <c r="A18" t="s">
        <v>147</v>
      </c>
    </row>
    <row r="21" spans="1:1">
      <c r="A21" t="s">
        <v>148</v>
      </c>
    </row>
    <row r="22" spans="1:1">
      <c r="A22" t="s">
        <v>147</v>
      </c>
    </row>
    <row r="24" spans="1:1">
      <c r="A24" t="s">
        <v>156</v>
      </c>
    </row>
    <row r="25" spans="1:1">
      <c r="A25" t="s">
        <v>154</v>
      </c>
    </row>
    <row r="26" spans="1:1">
      <c r="A26" t="s">
        <v>155</v>
      </c>
    </row>
    <row r="27" spans="1:1">
      <c r="A27" s="1"/>
    </row>
    <row r="28" spans="1:1">
      <c r="A28" t="s">
        <v>233</v>
      </c>
    </row>
    <row r="29" spans="1:1">
      <c r="A29" t="s">
        <v>155</v>
      </c>
    </row>
    <row r="30" spans="1:1">
      <c r="A30" s="1"/>
    </row>
    <row r="31" spans="1:1">
      <c r="A31" t="s">
        <v>137</v>
      </c>
    </row>
    <row r="32" spans="1:1">
      <c r="A32" t="s">
        <v>138</v>
      </c>
    </row>
    <row r="33" spans="1:1">
      <c r="A33" t="s">
        <v>139</v>
      </c>
    </row>
    <row r="35" spans="1:1">
      <c r="A35" t="s">
        <v>140</v>
      </c>
    </row>
    <row r="36" spans="1:1">
      <c r="A36" t="s">
        <v>141</v>
      </c>
    </row>
    <row r="38" spans="1:1">
      <c r="A38" t="s">
        <v>222</v>
      </c>
    </row>
    <row r="39" spans="1:1">
      <c r="A39" t="s">
        <v>224</v>
      </c>
    </row>
    <row r="40" spans="1:1">
      <c r="A40" t="s">
        <v>225</v>
      </c>
    </row>
    <row r="41" spans="1:1">
      <c r="A41" t="s">
        <v>349</v>
      </c>
    </row>
    <row r="43" spans="1:1">
      <c r="A43" s="115" t="s">
        <v>437</v>
      </c>
    </row>
    <row r="44" spans="1:1">
      <c r="A44" s="115" t="s">
        <v>334</v>
      </c>
    </row>
    <row r="47" spans="1:1">
      <c r="A47" t="s">
        <v>335</v>
      </c>
    </row>
    <row r="48" spans="1:1">
      <c r="A48">
        <v>1</v>
      </c>
    </row>
    <row r="49" spans="1:1">
      <c r="A49">
        <f>+A48+1</f>
        <v>2</v>
      </c>
    </row>
    <row r="50" spans="1:1">
      <c r="A50">
        <f t="shared" ref="A50:A97" si="0">+A49+1</f>
        <v>3</v>
      </c>
    </row>
    <row r="51" spans="1:1">
      <c r="A51">
        <f t="shared" si="0"/>
        <v>4</v>
      </c>
    </row>
    <row r="52" spans="1:1">
      <c r="A52">
        <f t="shared" si="0"/>
        <v>5</v>
      </c>
    </row>
    <row r="53" spans="1:1">
      <c r="A53">
        <f t="shared" si="0"/>
        <v>6</v>
      </c>
    </row>
    <row r="54" spans="1:1">
      <c r="A54">
        <f t="shared" si="0"/>
        <v>7</v>
      </c>
    </row>
    <row r="55" spans="1:1">
      <c r="A55">
        <f t="shared" si="0"/>
        <v>8</v>
      </c>
    </row>
    <row r="56" spans="1:1">
      <c r="A56">
        <f t="shared" si="0"/>
        <v>9</v>
      </c>
    </row>
    <row r="57" spans="1:1">
      <c r="A57">
        <f t="shared" si="0"/>
        <v>10</v>
      </c>
    </row>
    <row r="58" spans="1:1">
      <c r="A58">
        <f t="shared" si="0"/>
        <v>11</v>
      </c>
    </row>
    <row r="59" spans="1:1">
      <c r="A59">
        <f t="shared" si="0"/>
        <v>12</v>
      </c>
    </row>
    <row r="60" spans="1:1">
      <c r="A60">
        <f t="shared" si="0"/>
        <v>13</v>
      </c>
    </row>
    <row r="61" spans="1:1">
      <c r="A61">
        <f t="shared" si="0"/>
        <v>14</v>
      </c>
    </row>
    <row r="62" spans="1:1">
      <c r="A62">
        <f t="shared" si="0"/>
        <v>15</v>
      </c>
    </row>
    <row r="63" spans="1:1">
      <c r="A63">
        <f t="shared" si="0"/>
        <v>16</v>
      </c>
    </row>
    <row r="64" spans="1:1">
      <c r="A64">
        <f t="shared" si="0"/>
        <v>17</v>
      </c>
    </row>
    <row r="65" spans="1:1">
      <c r="A65">
        <f t="shared" si="0"/>
        <v>18</v>
      </c>
    </row>
    <row r="66" spans="1:1">
      <c r="A66">
        <f t="shared" si="0"/>
        <v>19</v>
      </c>
    </row>
    <row r="67" spans="1:1">
      <c r="A67">
        <f t="shared" si="0"/>
        <v>20</v>
      </c>
    </row>
    <row r="68" spans="1:1">
      <c r="A68">
        <f t="shared" si="0"/>
        <v>21</v>
      </c>
    </row>
    <row r="69" spans="1:1">
      <c r="A69">
        <f t="shared" si="0"/>
        <v>22</v>
      </c>
    </row>
    <row r="70" spans="1:1">
      <c r="A70">
        <f t="shared" si="0"/>
        <v>23</v>
      </c>
    </row>
    <row r="71" spans="1:1">
      <c r="A71">
        <f t="shared" si="0"/>
        <v>24</v>
      </c>
    </row>
    <row r="72" spans="1:1">
      <c r="A72">
        <f t="shared" si="0"/>
        <v>25</v>
      </c>
    </row>
    <row r="73" spans="1:1">
      <c r="A73">
        <f t="shared" si="0"/>
        <v>26</v>
      </c>
    </row>
    <row r="74" spans="1:1">
      <c r="A74">
        <f t="shared" si="0"/>
        <v>27</v>
      </c>
    </row>
    <row r="75" spans="1:1">
      <c r="A75">
        <f t="shared" si="0"/>
        <v>28</v>
      </c>
    </row>
    <row r="76" spans="1:1">
      <c r="A76">
        <f t="shared" si="0"/>
        <v>29</v>
      </c>
    </row>
    <row r="77" spans="1:1">
      <c r="A77">
        <f t="shared" si="0"/>
        <v>30</v>
      </c>
    </row>
    <row r="78" spans="1:1">
      <c r="A78">
        <f t="shared" si="0"/>
        <v>31</v>
      </c>
    </row>
    <row r="79" spans="1:1">
      <c r="A79">
        <f t="shared" si="0"/>
        <v>32</v>
      </c>
    </row>
    <row r="80" spans="1:1">
      <c r="A80">
        <f t="shared" si="0"/>
        <v>33</v>
      </c>
    </row>
    <row r="81" spans="1:1">
      <c r="A81">
        <f t="shared" si="0"/>
        <v>34</v>
      </c>
    </row>
    <row r="82" spans="1:1">
      <c r="A82">
        <f t="shared" si="0"/>
        <v>35</v>
      </c>
    </row>
    <row r="83" spans="1:1">
      <c r="A83">
        <f t="shared" si="0"/>
        <v>36</v>
      </c>
    </row>
    <row r="84" spans="1:1">
      <c r="A84">
        <f t="shared" si="0"/>
        <v>37</v>
      </c>
    </row>
    <row r="85" spans="1:1">
      <c r="A85">
        <f t="shared" si="0"/>
        <v>38</v>
      </c>
    </row>
    <row r="86" spans="1:1">
      <c r="A86">
        <f t="shared" si="0"/>
        <v>39</v>
      </c>
    </row>
    <row r="87" spans="1:1">
      <c r="A87">
        <f t="shared" si="0"/>
        <v>40</v>
      </c>
    </row>
    <row r="88" spans="1:1">
      <c r="A88">
        <f t="shared" si="0"/>
        <v>41</v>
      </c>
    </row>
    <row r="89" spans="1:1">
      <c r="A89">
        <f t="shared" si="0"/>
        <v>42</v>
      </c>
    </row>
    <row r="90" spans="1:1">
      <c r="A90">
        <f t="shared" si="0"/>
        <v>43</v>
      </c>
    </row>
    <row r="91" spans="1:1">
      <c r="A91">
        <f t="shared" si="0"/>
        <v>44</v>
      </c>
    </row>
    <row r="92" spans="1:1">
      <c r="A92">
        <f t="shared" si="0"/>
        <v>45</v>
      </c>
    </row>
    <row r="93" spans="1:1">
      <c r="A93">
        <f t="shared" si="0"/>
        <v>46</v>
      </c>
    </row>
    <row r="94" spans="1:1">
      <c r="A94">
        <f t="shared" si="0"/>
        <v>47</v>
      </c>
    </row>
    <row r="95" spans="1:1">
      <c r="A95">
        <f t="shared" si="0"/>
        <v>48</v>
      </c>
    </row>
    <row r="96" spans="1:1">
      <c r="A96">
        <f t="shared" si="0"/>
        <v>49</v>
      </c>
    </row>
    <row r="97" spans="1:2">
      <c r="A97">
        <f t="shared" si="0"/>
        <v>50</v>
      </c>
    </row>
    <row r="102" spans="1:2">
      <c r="A102" t="s">
        <v>384</v>
      </c>
    </row>
    <row r="103" spans="1:2">
      <c r="A103" t="s">
        <v>385</v>
      </c>
      <c r="B103" t="s">
        <v>386</v>
      </c>
    </row>
    <row r="104" spans="1:2">
      <c r="A104">
        <v>0</v>
      </c>
      <c r="B104">
        <v>0</v>
      </c>
    </row>
    <row r="105" spans="1:2">
      <c r="A105">
        <v>1</v>
      </c>
      <c r="B105">
        <v>1</v>
      </c>
    </row>
    <row r="106" spans="1:2">
      <c r="A106">
        <v>2</v>
      </c>
      <c r="B106">
        <v>3</v>
      </c>
    </row>
    <row r="107" spans="1:2">
      <c r="A107">
        <v>3</v>
      </c>
      <c r="B107">
        <v>5</v>
      </c>
    </row>
    <row r="108" spans="1:2">
      <c r="A108">
        <v>4</v>
      </c>
      <c r="B108">
        <v>7</v>
      </c>
    </row>
    <row r="109" spans="1:2">
      <c r="A109">
        <v>5</v>
      </c>
      <c r="B109">
        <v>10</v>
      </c>
    </row>
    <row r="113" spans="1:1">
      <c r="A113" t="s">
        <v>387</v>
      </c>
    </row>
    <row r="114" spans="1:1">
      <c r="A114" t="s">
        <v>394</v>
      </c>
    </row>
    <row r="115" spans="1:1">
      <c r="A115" t="s">
        <v>393</v>
      </c>
    </row>
    <row r="116" spans="1:1">
      <c r="A116" t="s">
        <v>392</v>
      </c>
    </row>
    <row r="117" spans="1:1">
      <c r="A117" t="s">
        <v>388</v>
      </c>
    </row>
    <row r="118" spans="1:1">
      <c r="A118" t="s">
        <v>389</v>
      </c>
    </row>
    <row r="119" spans="1:1">
      <c r="A119" t="s">
        <v>400</v>
      </c>
    </row>
    <row r="120" spans="1:1">
      <c r="A120" t="s">
        <v>391</v>
      </c>
    </row>
    <row r="121" spans="1:1">
      <c r="A121" t="s">
        <v>390</v>
      </c>
    </row>
    <row r="122" spans="1:1">
      <c r="A122" t="s">
        <v>433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管理データ原紙</vt:lpstr>
      <vt:lpstr>雇用契約書〔深夜社員(甲)用〕A4両面</vt:lpstr>
      <vt:lpstr>雇用契約書〔社員(甲)用〕A4両面</vt:lpstr>
      <vt:lpstr>雇用契約書〔社員(乙)用〕A3両面</vt:lpstr>
      <vt:lpstr>記入例、社員（乙）</vt:lpstr>
      <vt:lpstr>無期転換申込書 社員乙 </vt:lpstr>
      <vt:lpstr>労働条件変更通知書</vt:lpstr>
      <vt:lpstr>リスト甲、このシートは削除しないで下さい</vt:lpstr>
      <vt:lpstr>リスト乙、このシートは削除しないで下さい</vt:lpstr>
      <vt:lpstr>'記入例、社員（乙）'!Print_Area</vt:lpstr>
      <vt:lpstr>'雇用契約書〔社員(乙)用〕A3両面'!Print_Area</vt:lpstr>
      <vt:lpstr>'雇用契約書〔社員(甲)用〕A4両面'!Print_Area</vt:lpstr>
      <vt:lpstr>'雇用契約書〔深夜社員(甲)用〕A4両面'!Print_Area</vt:lpstr>
      <vt:lpstr>'無期転換申込書 社員乙 '!Print_Area</vt:lpstr>
      <vt:lpstr>労働条件変更通知書!Print_Area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T-Ichiyoshi</dc:creator>
  <cp:lastModifiedBy>so-bei</cp:lastModifiedBy>
  <cp:lastPrinted>2022-09-22T05:28:48Z</cp:lastPrinted>
  <dcterms:created xsi:type="dcterms:W3CDTF">2015-01-22T07:29:22Z</dcterms:created>
  <dcterms:modified xsi:type="dcterms:W3CDTF">2022-12-18T08:11:19Z</dcterms:modified>
</cp:coreProperties>
</file>